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426"/>
  <workbookPr defaultThemeVersion="124226"/>
  <mc:AlternateContent xmlns:mc="http://schemas.openxmlformats.org/markup-compatibility/2006">
    <mc:Choice Requires="x15">
      <x15ac:absPath xmlns:x15ac="http://schemas.microsoft.com/office/spreadsheetml/2010/11/ac" url="E:\Z.Salary\"/>
    </mc:Choice>
  </mc:AlternateContent>
  <xr:revisionPtr revIDLastSave="0" documentId="13_ncr:1_{36B00391-3798-4410-B747-E352CB61F373}" xr6:coauthVersionLast="47" xr6:coauthVersionMax="47" xr10:uidLastSave="{00000000-0000-0000-0000-000000000000}"/>
  <bookViews>
    <workbookView xWindow="-108" yWindow="-108" windowWidth="23256" windowHeight="12456" tabRatio="207" activeTab="1" xr2:uid="{00000000-000D-0000-FFFF-FFFF00000000}"/>
  </bookViews>
  <sheets>
    <sheet name="Sheet1" sheetId="2" r:id="rId1"/>
    <sheet name="Sheet2" sheetId="3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11" i="2" l="1"/>
  <c r="C12" i="2"/>
  <c r="C13" i="2"/>
  <c r="C14" i="2"/>
  <c r="C15" i="2"/>
  <c r="C16" i="2"/>
  <c r="C10" i="2"/>
  <c r="C6" i="2"/>
  <c r="C7" i="2"/>
  <c r="C8" i="2"/>
  <c r="C9" i="2"/>
  <c r="G9" i="2" s="1"/>
  <c r="E6" i="2"/>
  <c r="E7" i="2"/>
  <c r="E8" i="2"/>
  <c r="E9" i="2"/>
  <c r="E10" i="2"/>
  <c r="E11" i="2"/>
  <c r="E12" i="2"/>
  <c r="E13" i="2"/>
  <c r="E14" i="2"/>
  <c r="E15" i="2"/>
  <c r="E16" i="2"/>
  <c r="E5" i="2"/>
  <c r="G5" i="2" s="1"/>
  <c r="C5" i="2"/>
  <c r="G6" i="2"/>
  <c r="C17" i="2"/>
  <c r="G17" i="2" s="1"/>
  <c r="G8" i="2"/>
  <c r="G10" i="2" l="1"/>
  <c r="G12" i="2"/>
  <c r="D16" i="2"/>
  <c r="G15" i="2"/>
  <c r="G13" i="2"/>
  <c r="G11" i="2"/>
  <c r="G7" i="2"/>
  <c r="G16" i="2"/>
  <c r="D14" i="2"/>
  <c r="G14" i="2" s="1"/>
  <c r="M18" i="2"/>
  <c r="E18" i="2" l="1"/>
  <c r="B18" i="2"/>
  <c r="G28" i="3"/>
  <c r="N18" i="2" l="1"/>
  <c r="I17" i="2"/>
  <c r="K44" i="3" l="1"/>
  <c r="G18" i="2" l="1"/>
  <c r="D18" i="2"/>
  <c r="L18" i="2"/>
  <c r="K18" i="2"/>
  <c r="H18" i="2"/>
  <c r="K23" i="3" s="1"/>
  <c r="I18" i="2"/>
  <c r="G26" i="3" s="1"/>
  <c r="J18" i="2"/>
  <c r="G27" i="3" s="1"/>
  <c r="F18" i="2"/>
  <c r="G35" i="3" l="1"/>
  <c r="C18" i="2"/>
  <c r="G16" i="3" l="1"/>
  <c r="K17" i="3" s="1"/>
  <c r="K24" i="3" l="1"/>
  <c r="K36" i="3" s="1"/>
  <c r="K37" i="3" s="1"/>
  <c r="K39" i="3" l="1"/>
  <c r="K40" i="3" l="1"/>
  <c r="K41" i="3" s="1"/>
  <c r="K43" i="3" s="1"/>
  <c r="K45" i="3" s="1"/>
</calcChain>
</file>

<file path=xl/sharedStrings.xml><?xml version="1.0" encoding="utf-8"?>
<sst xmlns="http://schemas.openxmlformats.org/spreadsheetml/2006/main" count="126" uniqueCount="123">
  <si>
    <t>D.A.</t>
  </si>
  <si>
    <t>H.R.A</t>
  </si>
  <si>
    <t>T.A.</t>
  </si>
  <si>
    <t>Total</t>
  </si>
  <si>
    <t>P.F.</t>
  </si>
  <si>
    <t>L.I.C.</t>
  </si>
  <si>
    <t>MONTH  YEAR</t>
  </si>
  <si>
    <t>Salary as per Pay Bill</t>
  </si>
  <si>
    <t>TOTAL</t>
  </si>
  <si>
    <t>Deductions</t>
  </si>
  <si>
    <t>BASIC</t>
  </si>
  <si>
    <t xml:space="preserve">P.T. </t>
  </si>
  <si>
    <t>G.S.L.I.</t>
  </si>
  <si>
    <t>P.P.F.</t>
  </si>
  <si>
    <t>HOUS. LOAN</t>
  </si>
  <si>
    <t>DATE   :</t>
  </si>
  <si>
    <t>VERIFIED &amp; FOUND CORRECT</t>
  </si>
  <si>
    <t>PLACE :</t>
  </si>
  <si>
    <t>EMPLOYEE</t>
  </si>
  <si>
    <t>HEAD OF OFFICE</t>
  </si>
  <si>
    <t>STATEMENT OF TAXABLE INCOME</t>
  </si>
  <si>
    <t>NAME OF THE EMPLOYEE</t>
  </si>
  <si>
    <t>DATE OF BIRTH</t>
  </si>
  <si>
    <t>PERMANENT A/C NO.</t>
  </si>
  <si>
    <t>OFFICE ADDRESS</t>
  </si>
  <si>
    <t xml:space="preserve">A.             GROSS INCOME :                            </t>
  </si>
  <si>
    <t>Rs.</t>
  </si>
  <si>
    <t>Gross Salary</t>
  </si>
  <si>
    <t>Interest on Bank F.D. &amp; Saving etc.</t>
  </si>
  <si>
    <t>B.</t>
  </si>
  <si>
    <t>Less :</t>
  </si>
  <si>
    <t>Professional Tax</t>
  </si>
  <si>
    <t>Housing Loan Interest</t>
  </si>
  <si>
    <t>Donation / Nidhi</t>
  </si>
  <si>
    <t>(B)</t>
  </si>
  <si>
    <t>C.</t>
  </si>
  <si>
    <t>GROSS TOTAL INCOME :</t>
  </si>
  <si>
    <t xml:space="preserve">     </t>
  </si>
  <si>
    <t>D.</t>
  </si>
  <si>
    <t>Housing Loan Repayment</t>
  </si>
  <si>
    <t>E.</t>
  </si>
  <si>
    <t>F.</t>
  </si>
  <si>
    <t>G.</t>
  </si>
  <si>
    <t>H.</t>
  </si>
  <si>
    <t>I.</t>
  </si>
  <si>
    <t>J.</t>
  </si>
  <si>
    <t>K.</t>
  </si>
  <si>
    <t>L.</t>
  </si>
  <si>
    <t>SIGNATURE OF EMPLOYEE</t>
  </si>
  <si>
    <t>CHALISGAON</t>
  </si>
  <si>
    <t>(First Name)</t>
  </si>
  <si>
    <t>(Middle Name)</t>
  </si>
  <si>
    <t>(Last Name)</t>
  </si>
  <si>
    <t>Bank A/C No.</t>
  </si>
  <si>
    <t>(A)</t>
  </si>
  <si>
    <t>Providend Fund</t>
  </si>
  <si>
    <t>Life Insurance Premium</t>
  </si>
  <si>
    <t>P.L.I/U.T.I.</t>
  </si>
  <si>
    <t>* LESS:REBATE U/S 87A</t>
  </si>
  <si>
    <t>{If Total Taxable Income (E)</t>
  </si>
  <si>
    <t>Total Tax Pable</t>
  </si>
  <si>
    <t>Total Taxable Income</t>
  </si>
  <si>
    <t>Income Tax (On (E)as Per Rate Table)</t>
  </si>
  <si>
    <t xml:space="preserve"> Tax Payable</t>
  </si>
  <si>
    <t>Less :Relief U/S 89(1)(AsPer foem No.10E)</t>
  </si>
  <si>
    <t>Net Tax Payble</t>
  </si>
  <si>
    <t>M</t>
  </si>
  <si>
    <t>Less Tax Deducted From Salary</t>
  </si>
  <si>
    <t>Office Address  :</t>
  </si>
  <si>
    <t>I.T.</t>
  </si>
  <si>
    <t>PLACE: CHALISGAON</t>
  </si>
  <si>
    <t>Others (LIC)</t>
  </si>
  <si>
    <t>N.S.C./N.S.C Accured Interest</t>
  </si>
  <si>
    <t xml:space="preserve"> Arrears</t>
  </si>
  <si>
    <t>NATIONALIZED BANK</t>
  </si>
  <si>
    <t>MOBILE NO.</t>
  </si>
  <si>
    <t>Less : Investment u/s 80 C( Maximum Rs. 150000 /-)</t>
  </si>
  <si>
    <t xml:space="preserve">Balance Tax </t>
  </si>
  <si>
    <t>Aadhar No.</t>
  </si>
  <si>
    <t>I.F.S.C.CODE</t>
  </si>
  <si>
    <t>E Mail ID</t>
  </si>
  <si>
    <t xml:space="preserve">Other Income </t>
  </si>
  <si>
    <t>Add :Eduction Cess@4%on(H)</t>
  </si>
  <si>
    <t>Standard Deducton</t>
  </si>
  <si>
    <t>N</t>
  </si>
  <si>
    <t>O</t>
  </si>
  <si>
    <t>(C)</t>
  </si>
  <si>
    <t>Education Fees (Tuition Fees)</t>
  </si>
  <si>
    <t>(E)</t>
  </si>
  <si>
    <t>(D-E)</t>
  </si>
  <si>
    <t>(G-H)</t>
  </si>
  <si>
    <t>(I+J)</t>
  </si>
  <si>
    <t>(K-L)</t>
  </si>
  <si>
    <t>(M-L)</t>
  </si>
  <si>
    <t>(D)(A-B-C)</t>
  </si>
  <si>
    <t>than deduct Rs.12,500/-at(G)}</t>
  </si>
  <si>
    <t>is less than Rs.500,000/-</t>
  </si>
  <si>
    <t>Less :Rebate U/S 87A (Deduct Rs.12500/In (F))</t>
  </si>
  <si>
    <t>Other</t>
  </si>
  <si>
    <t xml:space="preserve">G.S.L.I. </t>
  </si>
  <si>
    <t>D.A. Diff.</t>
  </si>
  <si>
    <t xml:space="preserve">  *Are Compulsary</t>
  </si>
  <si>
    <t xml:space="preserve">  *PAN &amp; AADHAR Card Zerox</t>
  </si>
  <si>
    <t xml:space="preserve">  *Nationalized Bank Account No.</t>
  </si>
  <si>
    <t xml:space="preserve">  *Mobile No.</t>
  </si>
  <si>
    <t>02.02.2026</t>
  </si>
  <si>
    <t>Period From -  1/4/2025 To 31/3/2026</t>
  </si>
  <si>
    <t>DATE: 2-2-2026</t>
  </si>
  <si>
    <t>Computation of Total Income for the financial year 2025-2026</t>
  </si>
  <si>
    <t>Mar.25</t>
  </si>
  <si>
    <t>April.25</t>
  </si>
  <si>
    <t>May.25</t>
  </si>
  <si>
    <t>June.25</t>
  </si>
  <si>
    <t>July.25</t>
  </si>
  <si>
    <t>Aug.25</t>
  </si>
  <si>
    <t>Sept.25</t>
  </si>
  <si>
    <t>Oct.25</t>
  </si>
  <si>
    <t>Nov.25</t>
  </si>
  <si>
    <t>Dec.25</t>
  </si>
  <si>
    <t>Jan.26</t>
  </si>
  <si>
    <t>Feb.26</t>
  </si>
  <si>
    <t xml:space="preserve">Name Of Employee : </t>
  </si>
  <si>
    <t>Prof. Tushar Chavan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</si>
</sst>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dd/mm/yyyy;@"/>
  </numFmts>
  <fonts count="20" x14ac:knownFonts="1">
    <font>
      <sz val="11"/>
      <color theme="1"/>
      <name val="Calibri"/>
      <family val="2"/>
      <scheme val="minor"/>
    </font>
    <font>
      <sz val="12"/>
      <name val="Times New Roman"/>
      <family val="1"/>
    </font>
    <font>
      <sz val="10"/>
      <name val="Times New Roman"/>
      <family val="1"/>
    </font>
    <font>
      <sz val="12"/>
      <color rgb="FFFF0000"/>
      <name val="Times New Roman"/>
      <family val="1"/>
    </font>
    <font>
      <b/>
      <sz val="16"/>
      <name val="Times New Roman"/>
      <family val="1"/>
    </font>
    <font>
      <b/>
      <sz val="12"/>
      <name val="Times New Roman"/>
      <family val="1"/>
    </font>
    <font>
      <sz val="14"/>
      <name val="Times New Roman"/>
      <family val="1"/>
    </font>
    <font>
      <b/>
      <sz val="14"/>
      <name val="Times New Roman"/>
      <family val="1"/>
    </font>
    <font>
      <sz val="10"/>
      <color theme="0"/>
      <name val="Times New Roman"/>
      <family val="1"/>
    </font>
    <font>
      <sz val="11"/>
      <color theme="0"/>
      <name val="Times New Roman"/>
      <family val="1"/>
    </font>
    <font>
      <b/>
      <sz val="11"/>
      <name val="Times New Roman"/>
      <family val="1"/>
    </font>
    <font>
      <sz val="9"/>
      <color theme="0"/>
      <name val="Times New Roman"/>
      <family val="1"/>
    </font>
    <font>
      <sz val="8"/>
      <color theme="0"/>
      <name val="Times New Roman"/>
      <family val="1"/>
    </font>
    <font>
      <sz val="12"/>
      <color theme="0"/>
      <name val="Times New Roman"/>
      <family val="1"/>
    </font>
    <font>
      <u/>
      <sz val="11"/>
      <color theme="10"/>
      <name val="Calibri"/>
      <family val="2"/>
    </font>
    <font>
      <sz val="13"/>
      <name val="Calibri"/>
      <family val="2"/>
      <scheme val="minor"/>
    </font>
    <font>
      <b/>
      <sz val="13"/>
      <name val="Calibri"/>
      <family val="2"/>
      <scheme val="minor"/>
    </font>
    <font>
      <b/>
      <sz val="12"/>
      <name val="Calibri"/>
      <family val="2"/>
      <scheme val="minor"/>
    </font>
    <font>
      <b/>
      <sz val="8.5"/>
      <name val="Times New Roman"/>
      <family val="1"/>
    </font>
    <font>
      <b/>
      <u/>
      <sz val="12"/>
      <color theme="10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theme="0" tint="-0.14999847407452621"/>
        <bgColor indexed="64"/>
      </patternFill>
    </fill>
  </fills>
  <borders count="4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medium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14" fillId="0" borderId="0" applyNumberFormat="0" applyFill="0" applyBorder="0" applyAlignment="0" applyProtection="0">
      <alignment vertical="top"/>
      <protection locked="0"/>
    </xf>
  </cellStyleXfs>
  <cellXfs count="186">
    <xf numFmtId="0" fontId="0" fillId="0" borderId="0" xfId="0"/>
    <xf numFmtId="0" fontId="1" fillId="0" borderId="0" xfId="0" applyFont="1"/>
    <xf numFmtId="0" fontId="2" fillId="0" borderId="0" xfId="0" applyFont="1"/>
    <xf numFmtId="0" fontId="1" fillId="2" borderId="17" xfId="0" applyFont="1" applyFill="1" applyBorder="1" applyAlignment="1">
      <alignment vertical="center"/>
    </xf>
    <xf numFmtId="0" fontId="1" fillId="2" borderId="17" xfId="0" applyFont="1" applyFill="1" applyBorder="1"/>
    <xf numFmtId="0" fontId="1" fillId="4" borderId="16" xfId="0" applyFont="1" applyFill="1" applyBorder="1" applyAlignment="1">
      <alignment vertical="center"/>
    </xf>
    <xf numFmtId="0" fontId="1" fillId="4" borderId="16" xfId="0" applyFont="1" applyFill="1" applyBorder="1"/>
    <xf numFmtId="0" fontId="1" fillId="4" borderId="17" xfId="0" applyFont="1" applyFill="1" applyBorder="1" applyAlignment="1">
      <alignment vertical="center"/>
    </xf>
    <xf numFmtId="0" fontId="1" fillId="4" borderId="17" xfId="0" applyFont="1" applyFill="1" applyBorder="1"/>
    <xf numFmtId="0" fontId="1" fillId="4" borderId="13" xfId="0" applyFont="1" applyFill="1" applyBorder="1" applyAlignment="1">
      <alignment vertical="center"/>
    </xf>
    <xf numFmtId="0" fontId="1" fillId="4" borderId="13" xfId="0" applyFont="1" applyFill="1" applyBorder="1"/>
    <xf numFmtId="0" fontId="2" fillId="4" borderId="13" xfId="0" applyFont="1" applyFill="1" applyBorder="1" applyAlignment="1">
      <alignment vertical="center"/>
    </xf>
    <xf numFmtId="0" fontId="1" fillId="2" borderId="2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  <xf numFmtId="0" fontId="1" fillId="2" borderId="3" xfId="0" applyFont="1" applyFill="1" applyBorder="1" applyAlignment="1">
      <alignment horizontal="left"/>
    </xf>
    <xf numFmtId="0" fontId="1" fillId="2" borderId="1" xfId="0" applyFont="1" applyFill="1" applyBorder="1" applyAlignment="1">
      <alignment vertical="top"/>
    </xf>
    <xf numFmtId="0" fontId="10" fillId="2" borderId="2" xfId="0" applyFont="1" applyFill="1" applyBorder="1" applyAlignment="1">
      <alignment vertical="center"/>
    </xf>
    <xf numFmtId="0" fontId="10" fillId="2" borderId="3" xfId="0" applyFont="1" applyFill="1" applyBorder="1" applyAlignment="1">
      <alignment vertical="center"/>
    </xf>
    <xf numFmtId="1" fontId="2" fillId="0" borderId="0" xfId="0" applyNumberFormat="1" applyFont="1"/>
    <xf numFmtId="0" fontId="15" fillId="0" borderId="0" xfId="0" applyFont="1"/>
    <xf numFmtId="0" fontId="15" fillId="0" borderId="28" xfId="0" applyFont="1" applyBorder="1" applyAlignment="1">
      <alignment horizontal="center" vertical="center"/>
    </xf>
    <xf numFmtId="0" fontId="15" fillId="0" borderId="29" xfId="0" applyFont="1" applyBorder="1" applyAlignment="1">
      <alignment horizontal="center" vertical="center"/>
    </xf>
    <xf numFmtId="0" fontId="15" fillId="0" borderId="24" xfId="0" applyFont="1" applyBorder="1" applyAlignment="1">
      <alignment horizontal="center" vertical="center"/>
    </xf>
    <xf numFmtId="0" fontId="15" fillId="0" borderId="7" xfId="0" applyFont="1" applyBorder="1" applyAlignment="1">
      <alignment horizontal="center" vertical="center"/>
    </xf>
    <xf numFmtId="0" fontId="15" fillId="0" borderId="11" xfId="0" applyFont="1" applyBorder="1" applyAlignment="1">
      <alignment horizontal="center" vertical="center"/>
    </xf>
    <xf numFmtId="0" fontId="15" fillId="0" borderId="22" xfId="0" applyFont="1" applyBorder="1" applyAlignment="1">
      <alignment horizontal="center" vertical="center"/>
    </xf>
    <xf numFmtId="0" fontId="15" fillId="0" borderId="1" xfId="0" applyFont="1" applyBorder="1" applyAlignment="1">
      <alignment horizontal="center" vertical="center"/>
    </xf>
    <xf numFmtId="0" fontId="15" fillId="0" borderId="32" xfId="0" applyFont="1" applyBorder="1" applyAlignment="1">
      <alignment horizontal="center" vertical="center"/>
    </xf>
    <xf numFmtId="0" fontId="15" fillId="0" borderId="23" xfId="0" applyFont="1" applyBorder="1" applyAlignment="1">
      <alignment horizontal="center" vertical="center"/>
    </xf>
    <xf numFmtId="1" fontId="15" fillId="0" borderId="1" xfId="0" applyNumberFormat="1" applyFont="1" applyBorder="1" applyAlignment="1">
      <alignment horizontal="center" vertical="center"/>
    </xf>
    <xf numFmtId="0" fontId="15" fillId="0" borderId="27" xfId="0" applyFont="1" applyBorder="1" applyAlignment="1">
      <alignment horizontal="center" vertical="center"/>
    </xf>
    <xf numFmtId="1" fontId="15" fillId="0" borderId="28" xfId="0" applyNumberFormat="1" applyFont="1" applyBorder="1" applyAlignment="1">
      <alignment horizontal="center" vertical="center"/>
    </xf>
    <xf numFmtId="0" fontId="15" fillId="0" borderId="18" xfId="0" applyFont="1" applyBorder="1" applyAlignment="1">
      <alignment horizontal="center" vertical="center"/>
    </xf>
    <xf numFmtId="0" fontId="16" fillId="0" borderId="29" xfId="0" applyFont="1" applyBorder="1" applyAlignment="1">
      <alignment horizontal="center" vertical="center"/>
    </xf>
    <xf numFmtId="1" fontId="16" fillId="0" borderId="28" xfId="0" applyNumberFormat="1" applyFont="1" applyBorder="1" applyAlignment="1">
      <alignment horizontal="center" vertical="center"/>
    </xf>
    <xf numFmtId="0" fontId="15" fillId="0" borderId="10" xfId="0" applyFont="1" applyBorder="1"/>
    <xf numFmtId="0" fontId="15" fillId="0" borderId="11" xfId="0" applyFont="1" applyBorder="1"/>
    <xf numFmtId="0" fontId="15" fillId="0" borderId="30" xfId="0" applyFont="1" applyBorder="1" applyAlignment="1">
      <alignment horizontal="center" vertical="center"/>
    </xf>
    <xf numFmtId="0" fontId="15" fillId="0" borderId="26" xfId="0" applyFont="1" applyBorder="1" applyAlignment="1">
      <alignment horizontal="center" vertical="center"/>
    </xf>
    <xf numFmtId="16" fontId="2" fillId="0" borderId="0" xfId="0" applyNumberFormat="1" applyFont="1"/>
    <xf numFmtId="9" fontId="2" fillId="0" borderId="0" xfId="0" applyNumberFormat="1" applyFont="1"/>
    <xf numFmtId="0" fontId="16" fillId="0" borderId="28" xfId="0" applyFont="1" applyBorder="1" applyAlignment="1">
      <alignment horizontal="center" vertical="center"/>
    </xf>
    <xf numFmtId="0" fontId="16" fillId="0" borderId="28" xfId="0" applyFont="1" applyBorder="1" applyAlignment="1">
      <alignment horizontal="center" vertical="justify" wrapText="1"/>
    </xf>
    <xf numFmtId="0" fontId="16" fillId="0" borderId="34" xfId="0" applyFont="1" applyBorder="1" applyAlignment="1">
      <alignment horizontal="center" vertical="center"/>
    </xf>
    <xf numFmtId="0" fontId="16" fillId="0" borderId="28" xfId="0" applyFont="1" applyBorder="1" applyAlignment="1">
      <alignment horizontal="center" vertical="center" wrapText="1"/>
    </xf>
    <xf numFmtId="0" fontId="16" fillId="0" borderId="10" xfId="0" applyFont="1" applyBorder="1" applyAlignment="1">
      <alignment vertical="center"/>
    </xf>
    <xf numFmtId="0" fontId="16" fillId="0" borderId="0" xfId="0" applyFont="1"/>
    <xf numFmtId="0" fontId="16" fillId="0" borderId="0" xfId="0" applyFont="1" applyAlignment="1">
      <alignment vertical="center"/>
    </xf>
    <xf numFmtId="0" fontId="16" fillId="0" borderId="11" xfId="0" applyFont="1" applyBorder="1"/>
    <xf numFmtId="0" fontId="16" fillId="0" borderId="12" xfId="0" applyFont="1" applyBorder="1" applyAlignment="1">
      <alignment vertical="center"/>
    </xf>
    <xf numFmtId="0" fontId="16" fillId="0" borderId="13" xfId="0" applyFont="1" applyBorder="1" applyAlignment="1">
      <alignment vertical="center"/>
    </xf>
    <xf numFmtId="0" fontId="16" fillId="0" borderId="14" xfId="0" applyFont="1" applyBorder="1" applyAlignment="1">
      <alignment vertical="center"/>
    </xf>
    <xf numFmtId="0" fontId="5" fillId="2" borderId="3" xfId="0" applyFont="1" applyFill="1" applyBorder="1" applyAlignment="1">
      <alignment vertical="center"/>
    </xf>
    <xf numFmtId="0" fontId="2" fillId="2" borderId="10" xfId="0" applyFont="1" applyFill="1" applyBorder="1" applyAlignment="1">
      <alignment horizontal="center" vertical="center"/>
    </xf>
    <xf numFmtId="0" fontId="2" fillId="2" borderId="0" xfId="0" applyFont="1" applyFill="1" applyAlignment="1">
      <alignment horizontal="center" vertical="center"/>
    </xf>
    <xf numFmtId="0" fontId="2" fillId="2" borderId="30" xfId="0" applyFont="1" applyFill="1" applyBorder="1" applyAlignment="1">
      <alignment horizontal="center" vertical="center"/>
    </xf>
    <xf numFmtId="0" fontId="5" fillId="2" borderId="26" xfId="0" applyFont="1" applyFill="1" applyBorder="1" applyAlignment="1">
      <alignment horizontal="center" vertical="center"/>
    </xf>
    <xf numFmtId="0" fontId="2" fillId="0" borderId="10" xfId="0" applyFont="1" applyBorder="1"/>
    <xf numFmtId="0" fontId="2" fillId="0" borderId="11" xfId="0" applyFont="1" applyBorder="1"/>
    <xf numFmtId="165" fontId="5" fillId="2" borderId="26" xfId="0" applyNumberFormat="1" applyFont="1" applyFill="1" applyBorder="1" applyAlignment="1">
      <alignment horizontal="center" vertical="center"/>
    </xf>
    <xf numFmtId="0" fontId="5" fillId="2" borderId="0" xfId="0" applyFont="1" applyFill="1" applyAlignment="1">
      <alignment vertical="center"/>
    </xf>
    <xf numFmtId="0" fontId="1" fillId="2" borderId="0" xfId="0" applyFont="1" applyFill="1" applyAlignment="1">
      <alignment vertical="center"/>
    </xf>
    <xf numFmtId="0" fontId="5" fillId="2" borderId="11" xfId="0" applyFont="1" applyFill="1" applyBorder="1" applyAlignment="1">
      <alignment horizontal="center" vertical="center"/>
    </xf>
    <xf numFmtId="0" fontId="11" fillId="2" borderId="10" xfId="0" applyFont="1" applyFill="1" applyBorder="1" applyAlignment="1">
      <alignment horizontal="left" vertical="center"/>
    </xf>
    <xf numFmtId="0" fontId="11" fillId="2" borderId="0" xfId="0" applyFont="1" applyFill="1" applyAlignment="1">
      <alignment horizontal="left" vertical="center"/>
    </xf>
    <xf numFmtId="0" fontId="10" fillId="2" borderId="0" xfId="0" applyFont="1" applyFill="1" applyAlignment="1">
      <alignment horizontal="center" vertical="center"/>
    </xf>
    <xf numFmtId="0" fontId="8" fillId="2" borderId="0" xfId="0" applyFont="1" applyFill="1" applyAlignment="1">
      <alignment horizontal="center" vertical="center"/>
    </xf>
    <xf numFmtId="49" fontId="5" fillId="2" borderId="11" xfId="0" applyNumberFormat="1" applyFont="1" applyFill="1" applyBorder="1" applyAlignment="1">
      <alignment horizontal="center" vertical="center"/>
    </xf>
    <xf numFmtId="1" fontId="5" fillId="2" borderId="26" xfId="0" applyNumberFormat="1" applyFont="1" applyFill="1" applyBorder="1" applyAlignment="1">
      <alignment horizontal="center" vertical="center"/>
    </xf>
    <xf numFmtId="0" fontId="1" fillId="2" borderId="11" xfId="0" applyFont="1" applyFill="1" applyBorder="1" applyAlignment="1">
      <alignment horizontal="center" vertical="center"/>
    </xf>
    <xf numFmtId="0" fontId="9" fillId="2" borderId="10" xfId="0" applyFont="1" applyFill="1" applyBorder="1" applyAlignment="1">
      <alignment horizontal="left" vertical="center"/>
    </xf>
    <xf numFmtId="0" fontId="9" fillId="2" borderId="0" xfId="0" applyFont="1" applyFill="1" applyAlignment="1">
      <alignment horizontal="left" vertical="center"/>
    </xf>
    <xf numFmtId="0" fontId="5" fillId="2" borderId="0" xfId="0" applyFont="1" applyFill="1" applyAlignment="1">
      <alignment horizontal="center" vertical="center"/>
    </xf>
    <xf numFmtId="0" fontId="1" fillId="2" borderId="10" xfId="0" applyFont="1" applyFill="1" applyBorder="1" applyAlignment="1">
      <alignment vertical="center"/>
    </xf>
    <xf numFmtId="0" fontId="1" fillId="2" borderId="0" xfId="0" applyFont="1" applyFill="1"/>
    <xf numFmtId="0" fontId="1" fillId="2" borderId="10" xfId="0" applyFont="1" applyFill="1" applyBorder="1"/>
    <xf numFmtId="0" fontId="1" fillId="2" borderId="11" xfId="0" applyFont="1" applyFill="1" applyBorder="1"/>
    <xf numFmtId="1" fontId="6" fillId="2" borderId="32" xfId="0" applyNumberFormat="1" applyFont="1" applyFill="1" applyBorder="1"/>
    <xf numFmtId="0" fontId="1" fillId="2" borderId="0" xfId="0" applyFont="1" applyFill="1" applyAlignment="1">
      <alignment horizontal="left"/>
    </xf>
    <xf numFmtId="0" fontId="6" fillId="2" borderId="32" xfId="0" applyFont="1" applyFill="1" applyBorder="1" applyAlignment="1">
      <alignment horizontal="right" vertical="center"/>
    </xf>
    <xf numFmtId="0" fontId="6" fillId="2" borderId="11" xfId="0" applyFont="1" applyFill="1" applyBorder="1" applyAlignment="1">
      <alignment horizontal="right" vertical="center"/>
    </xf>
    <xf numFmtId="0" fontId="6" fillId="2" borderId="11" xfId="0" applyFont="1" applyFill="1" applyBorder="1" applyAlignment="1">
      <alignment horizontal="center" vertical="center"/>
    </xf>
    <xf numFmtId="1" fontId="1" fillId="2" borderId="32" xfId="0" applyNumberFormat="1" applyFont="1" applyFill="1" applyBorder="1"/>
    <xf numFmtId="0" fontId="6" fillId="2" borderId="0" xfId="0" applyFont="1" applyFill="1" applyAlignment="1">
      <alignment vertical="center"/>
    </xf>
    <xf numFmtId="0" fontId="1" fillId="2" borderId="11" xfId="0" applyFont="1" applyFill="1" applyBorder="1" applyAlignment="1">
      <alignment horizontal="left" vertical="center"/>
    </xf>
    <xf numFmtId="0" fontId="6" fillId="2" borderId="32" xfId="0" applyFont="1" applyFill="1" applyBorder="1" applyAlignment="1">
      <alignment horizontal="center" vertical="center"/>
    </xf>
    <xf numFmtId="0" fontId="1" fillId="4" borderId="40" xfId="0" applyFont="1" applyFill="1" applyBorder="1" applyAlignment="1">
      <alignment vertical="center"/>
    </xf>
    <xf numFmtId="1" fontId="6" fillId="2" borderId="41" xfId="0" applyNumberFormat="1" applyFont="1" applyFill="1" applyBorder="1" applyAlignment="1">
      <alignment horizontal="center" vertical="center"/>
    </xf>
    <xf numFmtId="1" fontId="6" fillId="2" borderId="42" xfId="0" applyNumberFormat="1" applyFont="1" applyFill="1" applyBorder="1" applyAlignment="1">
      <alignment horizontal="center" vertical="center"/>
    </xf>
    <xf numFmtId="0" fontId="1" fillId="4" borderId="12" xfId="0" applyFont="1" applyFill="1" applyBorder="1" applyAlignment="1">
      <alignment vertical="center"/>
    </xf>
    <xf numFmtId="164" fontId="6" fillId="2" borderId="42" xfId="0" applyNumberFormat="1" applyFont="1" applyFill="1" applyBorder="1" applyAlignment="1">
      <alignment horizontal="center" vertical="center"/>
    </xf>
    <xf numFmtId="0" fontId="6" fillId="4" borderId="40" xfId="0" applyFont="1" applyFill="1" applyBorder="1" applyAlignment="1">
      <alignment vertical="center"/>
    </xf>
    <xf numFmtId="1" fontId="6" fillId="2" borderId="14" xfId="0" applyNumberFormat="1" applyFont="1" applyFill="1" applyBorder="1" applyAlignment="1">
      <alignment horizontal="center" vertical="center"/>
    </xf>
    <xf numFmtId="0" fontId="1" fillId="0" borderId="10" xfId="0" applyFont="1" applyBorder="1" applyAlignment="1">
      <alignment vertical="center"/>
    </xf>
    <xf numFmtId="0" fontId="1" fillId="0" borderId="0" xfId="0" applyFont="1" applyAlignment="1">
      <alignment vertical="center"/>
    </xf>
    <xf numFmtId="0" fontId="3" fillId="0" borderId="0" xfId="0" applyFont="1" applyAlignment="1">
      <alignment vertical="center"/>
    </xf>
    <xf numFmtId="0" fontId="3" fillId="0" borderId="11" xfId="0" applyFont="1" applyBorder="1" applyAlignment="1">
      <alignment vertical="center"/>
    </xf>
    <xf numFmtId="0" fontId="1" fillId="0" borderId="12" xfId="0" applyFont="1" applyBorder="1"/>
    <xf numFmtId="0" fontId="1" fillId="0" borderId="13" xfId="0" applyFont="1" applyBorder="1"/>
    <xf numFmtId="0" fontId="2" fillId="0" borderId="13" xfId="0" applyFont="1" applyBorder="1"/>
    <xf numFmtId="0" fontId="1" fillId="0" borderId="14" xfId="0" applyFont="1" applyBorder="1"/>
    <xf numFmtId="1" fontId="19" fillId="2" borderId="26" xfId="1" applyNumberFormat="1" applyFont="1" applyFill="1" applyBorder="1" applyAlignment="1" applyProtection="1">
      <alignment horizontal="center" vertical="center"/>
    </xf>
    <xf numFmtId="0" fontId="16" fillId="0" borderId="13" xfId="0" applyFont="1" applyBorder="1" applyAlignment="1">
      <alignment horizontal="center" vertical="center"/>
    </xf>
    <xf numFmtId="14" fontId="16" fillId="0" borderId="0" xfId="0" applyNumberFormat="1" applyFont="1" applyAlignment="1">
      <alignment horizontal="left"/>
    </xf>
    <xf numFmtId="0" fontId="16" fillId="0" borderId="35" xfId="0" applyFont="1" applyBorder="1" applyAlignment="1">
      <alignment horizontal="center" vertical="center"/>
    </xf>
    <xf numFmtId="0" fontId="16" fillId="0" borderId="19" xfId="0" applyFont="1" applyBorder="1" applyAlignment="1">
      <alignment horizontal="center" vertical="center"/>
    </xf>
    <xf numFmtId="0" fontId="16" fillId="0" borderId="19" xfId="0" applyFont="1" applyBorder="1" applyAlignment="1">
      <alignment horizontal="left" vertical="center"/>
    </xf>
    <xf numFmtId="0" fontId="16" fillId="0" borderId="20" xfId="0" applyFont="1" applyBorder="1" applyAlignment="1">
      <alignment horizontal="left" vertical="center"/>
    </xf>
    <xf numFmtId="0" fontId="17" fillId="0" borderId="23" xfId="0" applyFont="1" applyBorder="1" applyAlignment="1">
      <alignment horizontal="center" vertical="center" wrapText="1"/>
    </xf>
    <xf numFmtId="0" fontId="17" fillId="0" borderId="36" xfId="0" applyFont="1" applyBorder="1" applyAlignment="1">
      <alignment horizontal="center" vertical="center" wrapText="1"/>
    </xf>
    <xf numFmtId="0" fontId="16" fillId="0" borderId="1" xfId="0" applyFont="1" applyBorder="1" applyAlignment="1">
      <alignment horizontal="center" vertical="center"/>
    </xf>
    <xf numFmtId="0" fontId="16" fillId="0" borderId="15" xfId="0" applyFont="1" applyBorder="1" applyAlignment="1">
      <alignment horizontal="center" vertical="center"/>
    </xf>
    <xf numFmtId="0" fontId="16" fillId="0" borderId="33" xfId="0" applyFont="1" applyBorder="1" applyAlignment="1">
      <alignment horizontal="center" vertical="center"/>
    </xf>
    <xf numFmtId="0" fontId="16" fillId="0" borderId="4" xfId="0" applyFont="1" applyBorder="1" applyAlignment="1">
      <alignment horizontal="center" vertical="center"/>
    </xf>
    <xf numFmtId="0" fontId="16" fillId="0" borderId="26" xfId="0" applyFont="1" applyBorder="1" applyAlignment="1">
      <alignment horizontal="center" vertical="center"/>
    </xf>
    <xf numFmtId="0" fontId="16" fillId="0" borderId="3" xfId="0" applyFont="1" applyBorder="1" applyAlignment="1">
      <alignment horizontal="left" vertical="center"/>
    </xf>
    <xf numFmtId="0" fontId="16" fillId="0" borderId="32" xfId="0" applyFont="1" applyBorder="1" applyAlignment="1">
      <alignment horizontal="left" vertical="center"/>
    </xf>
    <xf numFmtId="0" fontId="16" fillId="0" borderId="25" xfId="0" applyFont="1" applyBorder="1" applyAlignment="1">
      <alignment horizontal="left" vertical="center"/>
    </xf>
    <xf numFmtId="0" fontId="16" fillId="0" borderId="5" xfId="0" applyFont="1" applyBorder="1" applyAlignment="1">
      <alignment horizontal="left" vertical="center"/>
    </xf>
    <xf numFmtId="0" fontId="16" fillId="0" borderId="21" xfId="0" applyFont="1" applyBorder="1" applyAlignment="1">
      <alignment horizontal="center" vertical="center"/>
    </xf>
    <xf numFmtId="0" fontId="16" fillId="0" borderId="31" xfId="0" applyFont="1" applyBorder="1" applyAlignment="1">
      <alignment horizontal="center" vertical="center"/>
    </xf>
    <xf numFmtId="0" fontId="1" fillId="0" borderId="13" xfId="0" applyFont="1" applyBorder="1" applyAlignment="1">
      <alignment horizontal="center"/>
    </xf>
    <xf numFmtId="0" fontId="1" fillId="2" borderId="17" xfId="0" applyFont="1" applyFill="1" applyBorder="1" applyAlignment="1">
      <alignment horizontal="left" vertical="center"/>
    </xf>
    <xf numFmtId="0" fontId="5" fillId="2" borderId="3" xfId="0" applyFont="1" applyFill="1" applyBorder="1" applyAlignment="1">
      <alignment horizontal="center" vertical="center"/>
    </xf>
    <xf numFmtId="0" fontId="11" fillId="3" borderId="10" xfId="0" applyFont="1" applyFill="1" applyBorder="1" applyAlignment="1">
      <alignment horizontal="left" vertical="center"/>
    </xf>
    <xf numFmtId="0" fontId="11" fillId="3" borderId="0" xfId="0" applyFont="1" applyFill="1" applyAlignment="1">
      <alignment horizontal="left" vertical="center"/>
    </xf>
    <xf numFmtId="0" fontId="5" fillId="2" borderId="8" xfId="0" applyFont="1" applyFill="1" applyBorder="1" applyAlignment="1">
      <alignment horizontal="left" vertical="center"/>
    </xf>
    <xf numFmtId="0" fontId="5" fillId="2" borderId="11" xfId="0" applyFont="1" applyFill="1" applyBorder="1" applyAlignment="1">
      <alignment horizontal="left" vertical="center"/>
    </xf>
    <xf numFmtId="1" fontId="6" fillId="2" borderId="2" xfId="0" applyNumberFormat="1" applyFon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/>
    </xf>
    <xf numFmtId="0" fontId="6" fillId="2" borderId="4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left" vertical="center"/>
    </xf>
    <xf numFmtId="0" fontId="1" fillId="2" borderId="1" xfId="0" applyFont="1" applyFill="1" applyBorder="1" applyAlignment="1">
      <alignment horizontal="left"/>
    </xf>
    <xf numFmtId="0" fontId="1" fillId="2" borderId="1" xfId="0" applyFont="1" applyFill="1" applyBorder="1" applyAlignment="1">
      <alignment horizontal="center"/>
    </xf>
    <xf numFmtId="0" fontId="1" fillId="2" borderId="1" xfId="0" applyFont="1" applyFill="1" applyBorder="1"/>
    <xf numFmtId="0" fontId="6" fillId="2" borderId="1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/>
    </xf>
    <xf numFmtId="0" fontId="2" fillId="2" borderId="8" xfId="0" applyFont="1" applyFill="1" applyBorder="1" applyAlignment="1">
      <alignment horizontal="left" vertical="center"/>
    </xf>
    <xf numFmtId="0" fontId="2" fillId="2" borderId="11" xfId="0" applyFont="1" applyFill="1" applyBorder="1" applyAlignment="1">
      <alignment horizontal="left" vertical="center"/>
    </xf>
    <xf numFmtId="0" fontId="1" fillId="2" borderId="8" xfId="0" applyFont="1" applyFill="1" applyBorder="1" applyAlignment="1">
      <alignment horizontal="center"/>
    </xf>
    <xf numFmtId="0" fontId="1" fillId="2" borderId="11" xfId="0" applyFont="1" applyFill="1" applyBorder="1" applyAlignment="1">
      <alignment horizontal="center"/>
    </xf>
    <xf numFmtId="0" fontId="7" fillId="2" borderId="8" xfId="0" applyFont="1" applyFill="1" applyBorder="1" applyAlignment="1">
      <alignment horizontal="left" vertical="center"/>
    </xf>
    <xf numFmtId="0" fontId="7" fillId="2" borderId="11" xfId="0" applyFont="1" applyFill="1" applyBorder="1" applyAlignment="1">
      <alignment horizontal="left" vertical="center"/>
    </xf>
    <xf numFmtId="0" fontId="18" fillId="0" borderId="3" xfId="0" applyFont="1" applyBorder="1" applyAlignment="1">
      <alignment horizontal="center" vertical="center"/>
    </xf>
    <xf numFmtId="0" fontId="18" fillId="0" borderId="4" xfId="0" applyFont="1" applyBorder="1" applyAlignment="1">
      <alignment horizontal="center" vertical="center"/>
    </xf>
    <xf numFmtId="0" fontId="13" fillId="3" borderId="5" xfId="0" applyFont="1" applyFill="1" applyBorder="1" applyAlignment="1">
      <alignment horizontal="center" vertical="center"/>
    </xf>
    <xf numFmtId="0" fontId="13" fillId="3" borderId="6" xfId="0" applyFont="1" applyFill="1" applyBorder="1" applyAlignment="1">
      <alignment horizontal="center" vertical="center"/>
    </xf>
    <xf numFmtId="0" fontId="2" fillId="2" borderId="8" xfId="0" applyFont="1" applyFill="1" applyBorder="1" applyAlignment="1">
      <alignment horizontal="left"/>
    </xf>
    <xf numFmtId="0" fontId="2" fillId="2" borderId="11" xfId="0" applyFont="1" applyFill="1" applyBorder="1" applyAlignment="1">
      <alignment horizontal="left"/>
    </xf>
    <xf numFmtId="0" fontId="1" fillId="2" borderId="2" xfId="0" applyFont="1" applyFill="1" applyBorder="1" applyAlignment="1">
      <alignment horizontal="center" vertical="top"/>
    </xf>
    <xf numFmtId="0" fontId="1" fillId="2" borderId="3" xfId="0" applyFont="1" applyFill="1" applyBorder="1" applyAlignment="1">
      <alignment horizontal="center" vertical="top"/>
    </xf>
    <xf numFmtId="0" fontId="1" fillId="2" borderId="4" xfId="0" applyFont="1" applyFill="1" applyBorder="1" applyAlignment="1">
      <alignment horizontal="center" vertical="top"/>
    </xf>
    <xf numFmtId="0" fontId="4" fillId="2" borderId="37" xfId="0" applyFont="1" applyFill="1" applyBorder="1" applyAlignment="1">
      <alignment horizontal="center" vertical="center"/>
    </xf>
    <xf numFmtId="0" fontId="4" fillId="2" borderId="38" xfId="0" applyFont="1" applyFill="1" applyBorder="1" applyAlignment="1">
      <alignment horizontal="center" vertical="center"/>
    </xf>
    <xf numFmtId="0" fontId="4" fillId="2" borderId="39" xfId="0" applyFont="1" applyFill="1" applyBorder="1" applyAlignment="1">
      <alignment horizontal="center" vertical="center"/>
    </xf>
    <xf numFmtId="0" fontId="2" fillId="2" borderId="22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26" xfId="0" applyFont="1" applyFill="1" applyBorder="1" applyAlignment="1">
      <alignment horizontal="center" vertical="center"/>
    </xf>
    <xf numFmtId="0" fontId="9" fillId="3" borderId="10" xfId="0" applyFont="1" applyFill="1" applyBorder="1" applyAlignment="1">
      <alignment horizontal="left" vertical="center"/>
    </xf>
    <xf numFmtId="0" fontId="9" fillId="3" borderId="0" xfId="0" applyFont="1" applyFill="1" applyAlignment="1">
      <alignment horizontal="left" vertical="center"/>
    </xf>
    <xf numFmtId="0" fontId="2" fillId="2" borderId="7" xfId="0" applyFont="1" applyFill="1" applyBorder="1" applyAlignment="1">
      <alignment horizontal="center"/>
    </xf>
    <xf numFmtId="0" fontId="8" fillId="3" borderId="10" xfId="0" applyFont="1" applyFill="1" applyBorder="1" applyAlignment="1">
      <alignment horizontal="left" vertical="center"/>
    </xf>
    <xf numFmtId="0" fontId="8" fillId="3" borderId="0" xfId="0" applyFont="1" applyFill="1" applyAlignment="1">
      <alignment horizontal="left" vertical="center"/>
    </xf>
    <xf numFmtId="0" fontId="8" fillId="3" borderId="9" xfId="0" applyFont="1" applyFill="1" applyBorder="1" applyAlignment="1">
      <alignment horizontal="left" vertical="center"/>
    </xf>
    <xf numFmtId="0" fontId="5" fillId="2" borderId="2" xfId="0" applyFont="1" applyFill="1" applyBorder="1" applyAlignment="1">
      <alignment horizontal="center" vertical="center"/>
    </xf>
    <xf numFmtId="0" fontId="5" fillId="2" borderId="4" xfId="0" applyFont="1" applyFill="1" applyBorder="1" applyAlignment="1">
      <alignment horizontal="center" vertical="center"/>
    </xf>
    <xf numFmtId="0" fontId="5" fillId="2" borderId="32" xfId="0" applyFont="1" applyFill="1" applyBorder="1" applyAlignment="1">
      <alignment horizontal="center" vertical="center"/>
    </xf>
    <xf numFmtId="0" fontId="12" fillId="3" borderId="10" xfId="0" applyFont="1" applyFill="1" applyBorder="1" applyAlignment="1">
      <alignment horizontal="left" vertical="center"/>
    </xf>
    <xf numFmtId="0" fontId="12" fillId="3" borderId="0" xfId="0" applyFont="1" applyFill="1" applyAlignment="1">
      <alignment horizontal="left" vertical="center"/>
    </xf>
    <xf numFmtId="0" fontId="1" fillId="0" borderId="10" xfId="0" applyFont="1" applyBorder="1" applyAlignment="1">
      <alignment horizontal="left" vertical="center"/>
    </xf>
    <xf numFmtId="0" fontId="1" fillId="0" borderId="0" xfId="0" applyFont="1" applyAlignment="1">
      <alignment horizontal="left" vertical="center"/>
    </xf>
    <xf numFmtId="0" fontId="2" fillId="2" borderId="7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left"/>
    </xf>
    <xf numFmtId="0" fontId="1" fillId="2" borderId="3" xfId="0" applyFont="1" applyFill="1" applyBorder="1" applyAlignment="1">
      <alignment horizontal="left"/>
    </xf>
    <xf numFmtId="0" fontId="1" fillId="2" borderId="4" xfId="0" applyFont="1" applyFill="1" applyBorder="1" applyAlignment="1">
      <alignment horizontal="left"/>
    </xf>
    <xf numFmtId="0" fontId="6" fillId="2" borderId="2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left" vertical="center"/>
    </xf>
    <xf numFmtId="0" fontId="1" fillId="2" borderId="3" xfId="0" applyFont="1" applyFill="1" applyBorder="1" applyAlignment="1">
      <alignment horizontal="left" vertical="center"/>
    </xf>
    <xf numFmtId="0" fontId="1" fillId="2" borderId="4" xfId="0" applyFont="1" applyFill="1" applyBorder="1" applyAlignment="1">
      <alignment horizontal="left" vertical="center"/>
    </xf>
    <xf numFmtId="0" fontId="8" fillId="3" borderId="8" xfId="0" applyFont="1" applyFill="1" applyBorder="1" applyAlignment="1">
      <alignment horizontal="center" vertical="center"/>
    </xf>
    <xf numFmtId="0" fontId="8" fillId="3" borderId="0" xfId="0" applyFont="1" applyFill="1" applyAlignment="1">
      <alignment horizontal="center" vertical="center"/>
    </xf>
    <xf numFmtId="0" fontId="8" fillId="3" borderId="9" xfId="0" applyFont="1" applyFill="1" applyBorder="1" applyAlignment="1">
      <alignment horizontal="center" vertical="center"/>
    </xf>
    <xf numFmtId="0" fontId="1" fillId="2" borderId="0" xfId="0" applyFont="1" applyFill="1" applyAlignment="1">
      <alignment horizontal="center" vertical="center"/>
    </xf>
    <xf numFmtId="0" fontId="2" fillId="2" borderId="2" xfId="0" applyFont="1" applyFill="1" applyBorder="1" applyAlignment="1">
      <alignment horizontal="left" vertical="center"/>
    </xf>
    <xf numFmtId="0" fontId="2" fillId="2" borderId="3" xfId="0" applyFont="1" applyFill="1" applyBorder="1" applyAlignment="1">
      <alignment horizontal="left" vertical="center"/>
    </xf>
    <xf numFmtId="0" fontId="2" fillId="2" borderId="4" xfId="0" applyFont="1" applyFill="1" applyBorder="1" applyAlignment="1">
      <alignment horizontal="left" vertical="center"/>
    </xf>
  </cellXfs>
  <cellStyles count="2">
    <cellStyle name="Hyperlink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24"/>
  <sheetViews>
    <sheetView topLeftCell="A10" zoomScale="120" zoomScaleNormal="120" zoomScaleSheetLayoutView="90" workbookViewId="0">
      <selection activeCell="Q17" sqref="Q17"/>
    </sheetView>
  </sheetViews>
  <sheetFormatPr defaultColWidth="9.109375" defaultRowHeight="17.399999999999999" x14ac:dyDescent="0.35"/>
  <cols>
    <col min="1" max="1" width="8.6640625" style="19" customWidth="1"/>
    <col min="2" max="2" width="9.6640625" style="19" customWidth="1"/>
    <col min="3" max="3" width="8.6640625" style="19" customWidth="1"/>
    <col min="4" max="4" width="8.21875" style="19" customWidth="1"/>
    <col min="5" max="6" width="8.6640625" style="19" customWidth="1"/>
    <col min="7" max="7" width="11.21875" style="19" customWidth="1"/>
    <col min="8" max="12" width="8.6640625" style="19" customWidth="1"/>
    <col min="13" max="13" width="9.77734375" style="19" customWidth="1"/>
    <col min="14" max="14" width="12.33203125" style="19" customWidth="1"/>
    <col min="15" max="15" width="9.109375" style="19" customWidth="1"/>
    <col min="16" max="16" width="5.6640625" style="19" customWidth="1"/>
    <col min="17" max="17" width="9.109375" style="19" customWidth="1"/>
    <col min="18" max="18" width="6" style="19" customWidth="1"/>
    <col min="19" max="19" width="10.33203125" style="19" customWidth="1"/>
    <col min="20" max="20" width="4.88671875" style="19" customWidth="1"/>
    <col min="21" max="21" width="5.109375" style="19" customWidth="1"/>
    <col min="22" max="22" width="11" style="19" customWidth="1"/>
    <col min="23" max="16384" width="9.109375" style="19"/>
  </cols>
  <sheetData>
    <row r="1" spans="1:14" ht="30" customHeight="1" x14ac:dyDescent="0.35">
      <c r="A1" s="104" t="s">
        <v>121</v>
      </c>
      <c r="B1" s="105"/>
      <c r="C1" s="105"/>
      <c r="D1" s="106"/>
      <c r="E1" s="106"/>
      <c r="F1" s="106"/>
      <c r="G1" s="106"/>
      <c r="H1" s="106"/>
      <c r="I1" s="107"/>
      <c r="J1" s="119" t="s">
        <v>106</v>
      </c>
      <c r="K1" s="105"/>
      <c r="L1" s="105"/>
      <c r="M1" s="105"/>
      <c r="N1" s="120"/>
    </row>
    <row r="2" spans="1:14" ht="29.25" customHeight="1" x14ac:dyDescent="0.35">
      <c r="A2" s="117" t="s">
        <v>68</v>
      </c>
      <c r="B2" s="118"/>
      <c r="C2" s="115" t="s">
        <v>122</v>
      </c>
      <c r="D2" s="115"/>
      <c r="E2" s="115"/>
      <c r="F2" s="115"/>
      <c r="G2" s="115"/>
      <c r="H2" s="115"/>
      <c r="I2" s="115"/>
      <c r="J2" s="115"/>
      <c r="K2" s="115"/>
      <c r="L2" s="115"/>
      <c r="M2" s="115"/>
      <c r="N2" s="116"/>
    </row>
    <row r="3" spans="1:14" ht="24.9" customHeight="1" x14ac:dyDescent="0.35">
      <c r="A3" s="108" t="s">
        <v>6</v>
      </c>
      <c r="B3" s="110" t="s">
        <v>7</v>
      </c>
      <c r="C3" s="110"/>
      <c r="D3" s="110"/>
      <c r="E3" s="110"/>
      <c r="F3" s="110"/>
      <c r="G3" s="111" t="s">
        <v>8</v>
      </c>
      <c r="H3" s="113" t="s">
        <v>9</v>
      </c>
      <c r="I3" s="110"/>
      <c r="J3" s="110"/>
      <c r="K3" s="110"/>
      <c r="L3" s="110"/>
      <c r="M3" s="110"/>
      <c r="N3" s="114"/>
    </row>
    <row r="4" spans="1:14" ht="37.799999999999997" customHeight="1" thickBot="1" x14ac:dyDescent="0.4">
      <c r="A4" s="109"/>
      <c r="B4" s="41" t="s">
        <v>10</v>
      </c>
      <c r="C4" s="41" t="s">
        <v>0</v>
      </c>
      <c r="D4" s="42" t="s">
        <v>100</v>
      </c>
      <c r="E4" s="41" t="s">
        <v>1</v>
      </c>
      <c r="F4" s="41" t="s">
        <v>2</v>
      </c>
      <c r="G4" s="112"/>
      <c r="H4" s="43" t="s">
        <v>11</v>
      </c>
      <c r="I4" s="41" t="s">
        <v>4</v>
      </c>
      <c r="J4" s="41" t="s">
        <v>5</v>
      </c>
      <c r="K4" s="44" t="s">
        <v>99</v>
      </c>
      <c r="L4" s="44" t="s">
        <v>14</v>
      </c>
      <c r="M4" s="41" t="s">
        <v>69</v>
      </c>
      <c r="N4" s="33" t="s">
        <v>98</v>
      </c>
    </row>
    <row r="5" spans="1:14" ht="20.100000000000001" customHeight="1" x14ac:dyDescent="0.35">
      <c r="A5" s="22" t="s">
        <v>109</v>
      </c>
      <c r="B5" s="23">
        <v>69100</v>
      </c>
      <c r="C5" s="23">
        <f>ROUND((B5)*53%,0)</f>
        <v>36623</v>
      </c>
      <c r="D5" s="23">
        <v>0</v>
      </c>
      <c r="E5" s="23">
        <f>ROUND((B5)*10%,0)</f>
        <v>6910</v>
      </c>
      <c r="F5" s="23">
        <v>1350</v>
      </c>
      <c r="G5" s="37">
        <f t="shared" ref="G5:G17" si="0">ROUND(SUM(B5:F5),0)</f>
        <v>113983</v>
      </c>
      <c r="H5" s="22">
        <v>200</v>
      </c>
      <c r="I5" s="23">
        <v>30000</v>
      </c>
      <c r="J5" s="23">
        <v>633</v>
      </c>
      <c r="K5" s="23">
        <v>0</v>
      </c>
      <c r="L5" s="23">
        <v>0</v>
      </c>
      <c r="M5" s="23">
        <v>5000</v>
      </c>
      <c r="N5" s="24">
        <v>0</v>
      </c>
    </row>
    <row r="6" spans="1:14" ht="25.5" customHeight="1" x14ac:dyDescent="0.35">
      <c r="A6" s="25" t="s">
        <v>110</v>
      </c>
      <c r="B6" s="23">
        <v>69100</v>
      </c>
      <c r="C6" s="23">
        <f t="shared" ref="C6:C9" si="1">ROUND((B6)*53%,0)</f>
        <v>36623</v>
      </c>
      <c r="D6" s="26">
        <v>0</v>
      </c>
      <c r="E6" s="23">
        <f t="shared" ref="E6:E16" si="2">ROUND((B6)*10%,0)</f>
        <v>6910</v>
      </c>
      <c r="F6" s="23">
        <v>1350</v>
      </c>
      <c r="G6" s="38">
        <f t="shared" si="0"/>
        <v>113983</v>
      </c>
      <c r="H6" s="25">
        <v>200</v>
      </c>
      <c r="I6" s="23">
        <v>30000</v>
      </c>
      <c r="J6" s="23">
        <v>633</v>
      </c>
      <c r="K6" s="26">
        <v>0</v>
      </c>
      <c r="L6" s="26">
        <v>0</v>
      </c>
      <c r="M6" s="23">
        <v>5000</v>
      </c>
      <c r="N6" s="27">
        <v>0</v>
      </c>
    </row>
    <row r="7" spans="1:14" ht="20.100000000000001" customHeight="1" x14ac:dyDescent="0.35">
      <c r="A7" s="28" t="s">
        <v>111</v>
      </c>
      <c r="B7" s="23">
        <v>69100</v>
      </c>
      <c r="C7" s="23">
        <f t="shared" si="1"/>
        <v>36623</v>
      </c>
      <c r="D7" s="26">
        <v>0</v>
      </c>
      <c r="E7" s="23">
        <f t="shared" si="2"/>
        <v>6910</v>
      </c>
      <c r="F7" s="23">
        <v>44</v>
      </c>
      <c r="G7" s="38">
        <f t="shared" si="0"/>
        <v>112677</v>
      </c>
      <c r="H7" s="25">
        <v>200</v>
      </c>
      <c r="I7" s="23">
        <v>30000</v>
      </c>
      <c r="J7" s="23">
        <v>633</v>
      </c>
      <c r="K7" s="26">
        <v>0</v>
      </c>
      <c r="L7" s="26">
        <v>0</v>
      </c>
      <c r="M7" s="23">
        <v>5000</v>
      </c>
      <c r="N7" s="27">
        <v>0</v>
      </c>
    </row>
    <row r="8" spans="1:14" ht="20.100000000000001" customHeight="1" x14ac:dyDescent="0.35">
      <c r="A8" s="25" t="s">
        <v>112</v>
      </c>
      <c r="B8" s="23">
        <v>69100</v>
      </c>
      <c r="C8" s="23">
        <f t="shared" si="1"/>
        <v>36623</v>
      </c>
      <c r="D8" s="26">
        <v>0</v>
      </c>
      <c r="E8" s="23">
        <f t="shared" si="2"/>
        <v>6910</v>
      </c>
      <c r="F8" s="23">
        <v>720</v>
      </c>
      <c r="G8" s="38">
        <f t="shared" si="0"/>
        <v>113353</v>
      </c>
      <c r="H8" s="25">
        <v>200</v>
      </c>
      <c r="I8" s="23">
        <v>30000</v>
      </c>
      <c r="J8" s="23">
        <v>633</v>
      </c>
      <c r="K8" s="26">
        <v>0</v>
      </c>
      <c r="L8" s="26">
        <v>0</v>
      </c>
      <c r="M8" s="23">
        <v>5000</v>
      </c>
      <c r="N8" s="27">
        <v>0</v>
      </c>
    </row>
    <row r="9" spans="1:14" ht="20.100000000000001" customHeight="1" x14ac:dyDescent="0.35">
      <c r="A9" s="25" t="s">
        <v>113</v>
      </c>
      <c r="B9" s="26">
        <v>71200</v>
      </c>
      <c r="C9" s="23">
        <f t="shared" si="1"/>
        <v>37736</v>
      </c>
      <c r="D9" s="26">
        <v>0</v>
      </c>
      <c r="E9" s="23">
        <f t="shared" si="2"/>
        <v>7120</v>
      </c>
      <c r="F9" s="26">
        <v>1350</v>
      </c>
      <c r="G9" s="38">
        <f t="shared" si="0"/>
        <v>117406</v>
      </c>
      <c r="H9" s="25">
        <v>200</v>
      </c>
      <c r="I9" s="23">
        <v>30000</v>
      </c>
      <c r="J9" s="23">
        <v>633</v>
      </c>
      <c r="K9" s="26">
        <v>0</v>
      </c>
      <c r="L9" s="26">
        <v>0</v>
      </c>
      <c r="M9" s="23">
        <v>5000</v>
      </c>
      <c r="N9" s="27">
        <v>0</v>
      </c>
    </row>
    <row r="10" spans="1:14" ht="20.100000000000001" customHeight="1" x14ac:dyDescent="0.35">
      <c r="A10" s="25" t="s">
        <v>114</v>
      </c>
      <c r="B10" s="26">
        <v>71200</v>
      </c>
      <c r="C10" s="23">
        <f>ROUND((B10)*55%,0)</f>
        <v>39160</v>
      </c>
      <c r="D10" s="26">
        <v>9716</v>
      </c>
      <c r="E10" s="23">
        <f t="shared" si="2"/>
        <v>7120</v>
      </c>
      <c r="F10" s="26">
        <v>1350</v>
      </c>
      <c r="G10" s="38">
        <f t="shared" si="0"/>
        <v>128546</v>
      </c>
      <c r="H10" s="25">
        <v>200</v>
      </c>
      <c r="I10" s="23">
        <v>30000</v>
      </c>
      <c r="J10" s="23">
        <v>633</v>
      </c>
      <c r="K10" s="26">
        <v>0</v>
      </c>
      <c r="L10" s="26">
        <v>0</v>
      </c>
      <c r="M10" s="23">
        <v>10000</v>
      </c>
      <c r="N10" s="27">
        <v>0</v>
      </c>
    </row>
    <row r="11" spans="1:14" ht="20.100000000000001" customHeight="1" x14ac:dyDescent="0.35">
      <c r="A11" s="25" t="s">
        <v>115</v>
      </c>
      <c r="B11" s="26">
        <v>71200</v>
      </c>
      <c r="C11" s="23">
        <f t="shared" ref="C11:C16" si="3">ROUND((B11)*55%,0)</f>
        <v>39160</v>
      </c>
      <c r="D11" s="26">
        <v>0</v>
      </c>
      <c r="E11" s="23">
        <f t="shared" si="2"/>
        <v>7120</v>
      </c>
      <c r="F11" s="26">
        <v>1350</v>
      </c>
      <c r="G11" s="38">
        <f t="shared" si="0"/>
        <v>118830</v>
      </c>
      <c r="H11" s="25">
        <v>200</v>
      </c>
      <c r="I11" s="23">
        <v>30000</v>
      </c>
      <c r="J11" s="23">
        <v>633</v>
      </c>
      <c r="K11" s="26">
        <v>0</v>
      </c>
      <c r="L11" s="26">
        <v>0</v>
      </c>
      <c r="M11" s="23">
        <v>10000</v>
      </c>
      <c r="N11" s="27">
        <v>0</v>
      </c>
    </row>
    <row r="12" spans="1:14" ht="20.100000000000001" customHeight="1" x14ac:dyDescent="0.35">
      <c r="A12" s="25" t="s">
        <v>116</v>
      </c>
      <c r="B12" s="26">
        <v>71200</v>
      </c>
      <c r="C12" s="23">
        <f t="shared" si="3"/>
        <v>39160</v>
      </c>
      <c r="D12" s="26">
        <v>0</v>
      </c>
      <c r="E12" s="23">
        <f t="shared" si="2"/>
        <v>7120</v>
      </c>
      <c r="F12" s="26">
        <v>1350</v>
      </c>
      <c r="G12" s="38">
        <f t="shared" si="0"/>
        <v>118830</v>
      </c>
      <c r="H12" s="25">
        <v>200</v>
      </c>
      <c r="I12" s="23">
        <v>30000</v>
      </c>
      <c r="J12" s="23">
        <v>633</v>
      </c>
      <c r="K12" s="26">
        <v>0</v>
      </c>
      <c r="L12" s="26">
        <v>0</v>
      </c>
      <c r="M12" s="23">
        <v>10000</v>
      </c>
      <c r="N12" s="27">
        <v>0</v>
      </c>
    </row>
    <row r="13" spans="1:14" ht="20.100000000000001" customHeight="1" x14ac:dyDescent="0.35">
      <c r="A13" s="25" t="s">
        <v>117</v>
      </c>
      <c r="B13" s="26">
        <v>71200</v>
      </c>
      <c r="C13" s="23">
        <f t="shared" si="3"/>
        <v>39160</v>
      </c>
      <c r="D13" s="26">
        <v>0</v>
      </c>
      <c r="E13" s="23">
        <f t="shared" si="2"/>
        <v>7120</v>
      </c>
      <c r="F13" s="26">
        <v>1350</v>
      </c>
      <c r="G13" s="38">
        <f t="shared" si="0"/>
        <v>118830</v>
      </c>
      <c r="H13" s="25">
        <v>200</v>
      </c>
      <c r="I13" s="23">
        <v>30000</v>
      </c>
      <c r="J13" s="23">
        <v>633</v>
      </c>
      <c r="K13" s="26">
        <v>0</v>
      </c>
      <c r="L13" s="26">
        <v>0</v>
      </c>
      <c r="M13" s="23">
        <v>10000</v>
      </c>
      <c r="N13" s="27">
        <v>0</v>
      </c>
    </row>
    <row r="14" spans="1:14" ht="20.100000000000001" customHeight="1" x14ac:dyDescent="0.35">
      <c r="A14" s="25" t="s">
        <v>118</v>
      </c>
      <c r="B14" s="26">
        <v>71200</v>
      </c>
      <c r="C14" s="23">
        <f t="shared" si="3"/>
        <v>39160</v>
      </c>
      <c r="D14" s="26">
        <f>(C14-C13)*5</f>
        <v>0</v>
      </c>
      <c r="E14" s="23">
        <f t="shared" si="2"/>
        <v>7120</v>
      </c>
      <c r="F14" s="26">
        <v>1350</v>
      </c>
      <c r="G14" s="38">
        <f t="shared" si="0"/>
        <v>118830</v>
      </c>
      <c r="H14" s="25">
        <v>200</v>
      </c>
      <c r="I14" s="23">
        <v>30000</v>
      </c>
      <c r="J14" s="23">
        <v>633</v>
      </c>
      <c r="K14" s="26">
        <v>0</v>
      </c>
      <c r="L14" s="26">
        <v>0</v>
      </c>
      <c r="M14" s="23">
        <v>6000</v>
      </c>
      <c r="N14" s="27">
        <v>0</v>
      </c>
    </row>
    <row r="15" spans="1:14" ht="20.100000000000001" customHeight="1" x14ac:dyDescent="0.35">
      <c r="A15" s="25" t="s">
        <v>119</v>
      </c>
      <c r="B15" s="26">
        <v>71200</v>
      </c>
      <c r="C15" s="23">
        <f t="shared" si="3"/>
        <v>39160</v>
      </c>
      <c r="D15" s="26">
        <v>0</v>
      </c>
      <c r="E15" s="23">
        <f t="shared" si="2"/>
        <v>7120</v>
      </c>
      <c r="F15" s="26">
        <v>1350</v>
      </c>
      <c r="G15" s="38">
        <f t="shared" si="0"/>
        <v>118830</v>
      </c>
      <c r="H15" s="25">
        <v>200</v>
      </c>
      <c r="I15" s="23">
        <v>30000</v>
      </c>
      <c r="J15" s="23">
        <v>633</v>
      </c>
      <c r="K15" s="26">
        <v>0</v>
      </c>
      <c r="L15" s="26">
        <v>0</v>
      </c>
      <c r="M15" s="23">
        <v>6000</v>
      </c>
      <c r="N15" s="27">
        <v>0</v>
      </c>
    </row>
    <row r="16" spans="1:14" ht="20.100000000000001" customHeight="1" x14ac:dyDescent="0.35">
      <c r="A16" s="25" t="s">
        <v>120</v>
      </c>
      <c r="B16" s="26">
        <v>71200</v>
      </c>
      <c r="C16" s="23">
        <f t="shared" si="3"/>
        <v>39160</v>
      </c>
      <c r="D16" s="26">
        <f>(C16-C15)*7</f>
        <v>0</v>
      </c>
      <c r="E16" s="23">
        <f t="shared" si="2"/>
        <v>7120</v>
      </c>
      <c r="F16" s="26">
        <v>1350</v>
      </c>
      <c r="G16" s="38">
        <f t="shared" si="0"/>
        <v>118830</v>
      </c>
      <c r="H16" s="25">
        <v>300</v>
      </c>
      <c r="I16" s="23">
        <v>30000</v>
      </c>
      <c r="J16" s="23">
        <v>633</v>
      </c>
      <c r="K16" s="26">
        <v>0</v>
      </c>
      <c r="L16" s="26">
        <v>0</v>
      </c>
      <c r="M16" s="23">
        <v>6917</v>
      </c>
      <c r="N16" s="27">
        <v>0</v>
      </c>
    </row>
    <row r="17" spans="1:14" ht="21.75" customHeight="1" x14ac:dyDescent="0.35">
      <c r="A17" s="25" t="s">
        <v>73</v>
      </c>
      <c r="B17" s="26">
        <v>0</v>
      </c>
      <c r="C17" s="23">
        <f t="shared" ref="C17" si="4">ROUND((B17)*46%,0)</f>
        <v>0</v>
      </c>
      <c r="D17" s="29">
        <v>0</v>
      </c>
      <c r="E17" s="26">
        <v>0</v>
      </c>
      <c r="F17" s="26">
        <v>0</v>
      </c>
      <c r="G17" s="38">
        <f t="shared" si="0"/>
        <v>0</v>
      </c>
      <c r="H17" s="25">
        <v>0</v>
      </c>
      <c r="I17" s="29">
        <f>G17</f>
        <v>0</v>
      </c>
      <c r="J17" s="26">
        <v>0</v>
      </c>
      <c r="K17" s="26">
        <v>0</v>
      </c>
      <c r="L17" s="26">
        <v>0</v>
      </c>
      <c r="M17" s="26">
        <v>0</v>
      </c>
      <c r="N17" s="27">
        <v>0</v>
      </c>
    </row>
    <row r="18" spans="1:14" ht="24.9" customHeight="1" thickBot="1" x14ac:dyDescent="0.4">
      <c r="A18" s="30" t="s">
        <v>3</v>
      </c>
      <c r="B18" s="20">
        <f t="shared" ref="B18:N18" si="5">SUM(B5:B17)</f>
        <v>846000</v>
      </c>
      <c r="C18" s="31">
        <f t="shared" si="5"/>
        <v>458348</v>
      </c>
      <c r="D18" s="31">
        <f t="shared" si="5"/>
        <v>9716</v>
      </c>
      <c r="E18" s="31">
        <f t="shared" si="5"/>
        <v>84600</v>
      </c>
      <c r="F18" s="32">
        <f t="shared" si="5"/>
        <v>14264</v>
      </c>
      <c r="G18" s="33">
        <f t="shared" si="5"/>
        <v>1412928</v>
      </c>
      <c r="H18" s="30">
        <f t="shared" si="5"/>
        <v>2500</v>
      </c>
      <c r="I18" s="20">
        <f t="shared" si="5"/>
        <v>360000</v>
      </c>
      <c r="J18" s="20">
        <f t="shared" si="5"/>
        <v>7596</v>
      </c>
      <c r="K18" s="20">
        <f t="shared" si="5"/>
        <v>0</v>
      </c>
      <c r="L18" s="20">
        <f t="shared" si="5"/>
        <v>0</v>
      </c>
      <c r="M18" s="34">
        <f>SUM(M5:M17)</f>
        <v>83917</v>
      </c>
      <c r="N18" s="21">
        <f t="shared" si="5"/>
        <v>0</v>
      </c>
    </row>
    <row r="19" spans="1:14" x14ac:dyDescent="0.35">
      <c r="A19" s="35"/>
      <c r="N19" s="36"/>
    </row>
    <row r="20" spans="1:14" x14ac:dyDescent="0.35">
      <c r="A20" s="45" t="s">
        <v>15</v>
      </c>
      <c r="B20" s="103" t="s">
        <v>105</v>
      </c>
      <c r="C20" s="103"/>
      <c r="D20" s="46"/>
      <c r="E20" s="46"/>
      <c r="F20" s="46"/>
      <c r="G20" s="46"/>
      <c r="H20" s="46"/>
      <c r="I20" s="46"/>
      <c r="J20" s="47" t="s">
        <v>16</v>
      </c>
      <c r="K20" s="46"/>
      <c r="L20" s="46"/>
      <c r="M20" s="46"/>
      <c r="N20" s="48"/>
    </row>
    <row r="21" spans="1:14" x14ac:dyDescent="0.35">
      <c r="A21" s="45"/>
      <c r="B21" s="46"/>
      <c r="C21" s="46"/>
      <c r="D21" s="46"/>
      <c r="E21" s="46"/>
      <c r="F21" s="46"/>
      <c r="G21" s="46"/>
      <c r="H21" s="46"/>
      <c r="I21" s="46"/>
      <c r="J21" s="47"/>
      <c r="K21" s="46"/>
      <c r="L21" s="46"/>
      <c r="M21" s="46"/>
      <c r="N21" s="48"/>
    </row>
    <row r="22" spans="1:14" x14ac:dyDescent="0.35">
      <c r="A22" s="45"/>
      <c r="B22" s="46"/>
      <c r="C22" s="46"/>
      <c r="D22" s="46"/>
      <c r="E22" s="46"/>
      <c r="F22" s="46"/>
      <c r="G22" s="46"/>
      <c r="H22" s="46"/>
      <c r="I22" s="46"/>
      <c r="J22" s="47"/>
      <c r="K22" s="46"/>
      <c r="L22" s="46"/>
      <c r="M22" s="46"/>
      <c r="N22" s="48"/>
    </row>
    <row r="23" spans="1:14" x14ac:dyDescent="0.35">
      <c r="A23" s="45"/>
      <c r="B23" s="46"/>
      <c r="C23" s="46"/>
      <c r="D23" s="46"/>
      <c r="E23" s="46"/>
      <c r="F23" s="46"/>
      <c r="G23" s="46"/>
      <c r="H23" s="46"/>
      <c r="I23" s="46"/>
      <c r="J23" s="47"/>
      <c r="K23" s="46"/>
      <c r="L23" s="46"/>
      <c r="M23" s="46"/>
      <c r="N23" s="48"/>
    </row>
    <row r="24" spans="1:14" ht="18" thickBot="1" x14ac:dyDescent="0.4">
      <c r="A24" s="49" t="s">
        <v>17</v>
      </c>
      <c r="B24" s="102" t="s">
        <v>49</v>
      </c>
      <c r="C24" s="102"/>
      <c r="D24" s="50"/>
      <c r="E24" s="50"/>
      <c r="F24" s="102" t="s">
        <v>18</v>
      </c>
      <c r="G24" s="102"/>
      <c r="H24" s="50"/>
      <c r="I24" s="50"/>
      <c r="J24" s="50"/>
      <c r="K24" s="50" t="s">
        <v>19</v>
      </c>
      <c r="L24" s="50"/>
      <c r="M24" s="50"/>
      <c r="N24" s="51"/>
    </row>
  </sheetData>
  <mergeCells count="12">
    <mergeCell ref="F24:G24"/>
    <mergeCell ref="B24:C24"/>
    <mergeCell ref="B20:C20"/>
    <mergeCell ref="A1:C1"/>
    <mergeCell ref="D1:I1"/>
    <mergeCell ref="A3:A4"/>
    <mergeCell ref="B3:F3"/>
    <mergeCell ref="G3:G4"/>
    <mergeCell ref="H3:N3"/>
    <mergeCell ref="C2:N2"/>
    <mergeCell ref="A2:B2"/>
    <mergeCell ref="J1:N1"/>
  </mergeCells>
  <pageMargins left="0.52" right="0" top="0.59" bottom="0.44" header="0.3" footer="0.3"/>
  <pageSetup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P51"/>
  <sheetViews>
    <sheetView tabSelected="1" topLeftCell="A30" zoomScale="120" zoomScaleNormal="120" zoomScaleSheetLayoutView="136" workbookViewId="0">
      <selection activeCell="O47" sqref="O47"/>
    </sheetView>
  </sheetViews>
  <sheetFormatPr defaultColWidth="9.109375" defaultRowHeight="13.2" x14ac:dyDescent="0.25"/>
  <cols>
    <col min="1" max="1" width="4.88671875" style="2" customWidth="1"/>
    <col min="2" max="2" width="9.109375" style="2" customWidth="1"/>
    <col min="3" max="3" width="6.5546875" style="2" customWidth="1"/>
    <col min="4" max="4" width="3.44140625" style="2" customWidth="1"/>
    <col min="5" max="6" width="4.6640625" style="2" customWidth="1"/>
    <col min="7" max="7" width="10" style="2" customWidth="1"/>
    <col min="8" max="8" width="7.5546875" style="2" customWidth="1"/>
    <col min="9" max="9" width="2" style="2" customWidth="1"/>
    <col min="10" max="10" width="12.44140625" style="2" customWidth="1"/>
    <col min="11" max="11" width="29.5546875" style="2" customWidth="1"/>
    <col min="12" max="16384" width="9.109375" style="2"/>
  </cols>
  <sheetData>
    <row r="1" spans="1:16" ht="20.399999999999999" x14ac:dyDescent="0.25">
      <c r="A1" s="152" t="s">
        <v>20</v>
      </c>
      <c r="B1" s="153"/>
      <c r="C1" s="153"/>
      <c r="D1" s="153"/>
      <c r="E1" s="153"/>
      <c r="F1" s="153"/>
      <c r="G1" s="153"/>
      <c r="H1" s="153"/>
      <c r="I1" s="153"/>
      <c r="J1" s="153"/>
      <c r="K1" s="154"/>
    </row>
    <row r="2" spans="1:16" ht="9.75" customHeight="1" x14ac:dyDescent="0.25">
      <c r="A2" s="155" t="s">
        <v>108</v>
      </c>
      <c r="B2" s="156"/>
      <c r="C2" s="156"/>
      <c r="D2" s="156"/>
      <c r="E2" s="156"/>
      <c r="F2" s="156"/>
      <c r="G2" s="156"/>
      <c r="H2" s="156"/>
      <c r="I2" s="156"/>
      <c r="J2" s="156"/>
      <c r="K2" s="157"/>
    </row>
    <row r="3" spans="1:16" ht="10.5" customHeight="1" x14ac:dyDescent="0.25">
      <c r="A3" s="53"/>
      <c r="B3" s="54"/>
      <c r="C3" s="54"/>
      <c r="D3" s="160" t="s">
        <v>50</v>
      </c>
      <c r="E3" s="160"/>
      <c r="F3" s="160"/>
      <c r="G3" s="160"/>
      <c r="H3" s="171" t="s">
        <v>51</v>
      </c>
      <c r="I3" s="171"/>
      <c r="J3" s="171"/>
      <c r="K3" s="55" t="s">
        <v>52</v>
      </c>
    </row>
    <row r="4" spans="1:16" ht="19.5" customHeight="1" x14ac:dyDescent="0.25">
      <c r="A4" s="167" t="s">
        <v>21</v>
      </c>
      <c r="B4" s="168"/>
      <c r="C4" s="168"/>
      <c r="D4" s="164"/>
      <c r="E4" s="123"/>
      <c r="F4" s="123"/>
      <c r="G4" s="165"/>
      <c r="H4" s="164"/>
      <c r="I4" s="123"/>
      <c r="J4" s="165"/>
      <c r="K4" s="56"/>
    </row>
    <row r="5" spans="1:16" ht="6.75" customHeight="1" x14ac:dyDescent="0.25">
      <c r="A5" s="57"/>
      <c r="K5" s="58"/>
    </row>
    <row r="6" spans="1:16" ht="15.6" x14ac:dyDescent="0.25">
      <c r="A6" s="161" t="s">
        <v>23</v>
      </c>
      <c r="B6" s="162"/>
      <c r="C6" s="163"/>
      <c r="D6" s="164"/>
      <c r="E6" s="123"/>
      <c r="F6" s="123"/>
      <c r="G6" s="165"/>
      <c r="H6" s="180" t="s">
        <v>22</v>
      </c>
      <c r="I6" s="180"/>
      <c r="J6" s="180"/>
      <c r="K6" s="59"/>
    </row>
    <row r="7" spans="1:16" ht="6" customHeight="1" x14ac:dyDescent="0.25">
      <c r="A7" s="57"/>
      <c r="D7" s="60"/>
      <c r="E7" s="61"/>
      <c r="F7" s="61"/>
      <c r="K7" s="62"/>
    </row>
    <row r="8" spans="1:16" ht="15.6" x14ac:dyDescent="0.25">
      <c r="A8" s="124" t="s">
        <v>74</v>
      </c>
      <c r="B8" s="125"/>
      <c r="C8" s="125"/>
      <c r="D8" s="143"/>
      <c r="E8" s="143"/>
      <c r="F8" s="143"/>
      <c r="G8" s="144"/>
      <c r="H8" s="179" t="s">
        <v>53</v>
      </c>
      <c r="I8" s="180"/>
      <c r="J8" s="181"/>
      <c r="K8" s="56"/>
    </row>
    <row r="9" spans="1:16" ht="3.75" customHeight="1" x14ac:dyDescent="0.25">
      <c r="A9" s="63"/>
      <c r="B9" s="64"/>
      <c r="C9" s="64"/>
      <c r="D9" s="65"/>
      <c r="E9" s="65"/>
      <c r="F9" s="65"/>
      <c r="G9" s="65"/>
      <c r="H9" s="66"/>
      <c r="I9" s="66"/>
      <c r="J9" s="66"/>
      <c r="K9" s="67"/>
    </row>
    <row r="10" spans="1:16" ht="15.75" customHeight="1" x14ac:dyDescent="0.25">
      <c r="A10" s="124" t="s">
        <v>79</v>
      </c>
      <c r="B10" s="125"/>
      <c r="C10" s="125"/>
      <c r="D10" s="16"/>
      <c r="E10" s="52"/>
      <c r="F10" s="17"/>
      <c r="G10" s="17"/>
      <c r="H10" s="145" t="s">
        <v>78</v>
      </c>
      <c r="I10" s="145"/>
      <c r="J10" s="146"/>
      <c r="K10" s="68"/>
    </row>
    <row r="11" spans="1:16" ht="6" customHeight="1" x14ac:dyDescent="0.25">
      <c r="A11" s="57"/>
      <c r="D11" s="60"/>
      <c r="E11" s="61"/>
      <c r="F11" s="61"/>
      <c r="K11" s="69"/>
    </row>
    <row r="12" spans="1:16" ht="15" customHeight="1" x14ac:dyDescent="0.25">
      <c r="A12" s="158" t="s">
        <v>24</v>
      </c>
      <c r="B12" s="159"/>
      <c r="C12" s="159"/>
      <c r="D12" s="164"/>
      <c r="E12" s="123"/>
      <c r="F12" s="123"/>
      <c r="G12" s="123"/>
      <c r="H12" s="123"/>
      <c r="I12" s="123"/>
      <c r="J12" s="123"/>
      <c r="K12" s="166"/>
    </row>
    <row r="13" spans="1:16" ht="6" customHeight="1" x14ac:dyDescent="0.25">
      <c r="A13" s="70"/>
      <c r="B13" s="71"/>
      <c r="C13" s="71"/>
      <c r="D13" s="72"/>
      <c r="E13" s="72"/>
      <c r="F13" s="72"/>
      <c r="G13" s="72"/>
      <c r="H13" s="72"/>
      <c r="I13" s="72"/>
      <c r="J13" s="72"/>
      <c r="K13" s="62"/>
    </row>
    <row r="14" spans="1:16" ht="15" customHeight="1" x14ac:dyDescent="0.25">
      <c r="A14" s="158" t="s">
        <v>75</v>
      </c>
      <c r="B14" s="159"/>
      <c r="C14" s="159"/>
      <c r="D14" s="13"/>
      <c r="E14" s="123">
        <v>9850737199</v>
      </c>
      <c r="F14" s="123"/>
      <c r="G14" s="123"/>
      <c r="H14" s="145" t="s">
        <v>80</v>
      </c>
      <c r="I14" s="145"/>
      <c r="J14" s="146"/>
      <c r="K14" s="101"/>
    </row>
    <row r="15" spans="1:16" ht="18" customHeight="1" x14ac:dyDescent="0.3">
      <c r="A15" s="73" t="s">
        <v>25</v>
      </c>
      <c r="B15" s="61"/>
      <c r="C15" s="61"/>
      <c r="D15" s="61"/>
      <c r="E15" s="61"/>
      <c r="F15" s="74"/>
      <c r="G15" s="182" t="s">
        <v>26</v>
      </c>
      <c r="H15" s="182"/>
      <c r="I15" s="182"/>
      <c r="J15" s="74"/>
      <c r="K15" s="69" t="s">
        <v>26</v>
      </c>
      <c r="P15" s="40"/>
    </row>
    <row r="16" spans="1:16" ht="18" customHeight="1" x14ac:dyDescent="0.3">
      <c r="A16" s="75"/>
      <c r="B16" s="176" t="s">
        <v>27</v>
      </c>
      <c r="C16" s="177"/>
      <c r="D16" s="177"/>
      <c r="E16" s="177"/>
      <c r="F16" s="178"/>
      <c r="G16" s="128">
        <f>Sheet1!G18</f>
        <v>1412928</v>
      </c>
      <c r="H16" s="129"/>
      <c r="I16" s="130"/>
      <c r="J16" s="74"/>
      <c r="K16" s="76"/>
      <c r="P16" s="40"/>
    </row>
    <row r="17" spans="1:11" ht="18" customHeight="1" x14ac:dyDescent="0.35">
      <c r="A17" s="75"/>
      <c r="B17" s="183" t="s">
        <v>28</v>
      </c>
      <c r="C17" s="184"/>
      <c r="D17" s="184"/>
      <c r="E17" s="184"/>
      <c r="F17" s="185"/>
      <c r="G17" s="175">
        <v>0</v>
      </c>
      <c r="H17" s="129"/>
      <c r="I17" s="130"/>
      <c r="J17" s="74" t="s">
        <v>54</v>
      </c>
      <c r="K17" s="77">
        <f>G16+G17+G18</f>
        <v>1412928</v>
      </c>
    </row>
    <row r="18" spans="1:11" ht="18" customHeight="1" x14ac:dyDescent="0.3">
      <c r="A18" s="75"/>
      <c r="B18" s="176" t="s">
        <v>81</v>
      </c>
      <c r="C18" s="177"/>
      <c r="D18" s="177"/>
      <c r="E18" s="177"/>
      <c r="F18" s="178"/>
      <c r="G18" s="175">
        <v>0</v>
      </c>
      <c r="H18" s="129"/>
      <c r="I18" s="130"/>
      <c r="J18" s="74"/>
      <c r="K18" s="76"/>
    </row>
    <row r="19" spans="1:11" ht="18" customHeight="1" x14ac:dyDescent="0.3">
      <c r="A19" s="73" t="s">
        <v>29</v>
      </c>
      <c r="B19" s="15" t="s">
        <v>30</v>
      </c>
      <c r="C19" s="149" t="s">
        <v>83</v>
      </c>
      <c r="D19" s="150"/>
      <c r="E19" s="150"/>
      <c r="F19" s="150"/>
      <c r="G19" s="150"/>
      <c r="H19" s="150"/>
      <c r="I19" s="151"/>
      <c r="J19" s="78" t="s">
        <v>34</v>
      </c>
      <c r="K19" s="79">
        <v>75000</v>
      </c>
    </row>
    <row r="20" spans="1:11" ht="18" customHeight="1" x14ac:dyDescent="0.3">
      <c r="A20" s="73"/>
      <c r="B20" s="74"/>
      <c r="C20" s="14"/>
      <c r="D20" s="14"/>
      <c r="E20" s="14"/>
      <c r="F20" s="14"/>
      <c r="G20" s="14"/>
      <c r="H20" s="14"/>
      <c r="I20" s="14"/>
      <c r="J20" s="74"/>
      <c r="K20" s="80"/>
    </row>
    <row r="21" spans="1:11" ht="18" customHeight="1" x14ac:dyDescent="0.3">
      <c r="A21" s="73" t="s">
        <v>35</v>
      </c>
      <c r="B21" s="131" t="s">
        <v>31</v>
      </c>
      <c r="C21" s="131"/>
      <c r="D21" s="131"/>
      <c r="E21" s="131"/>
      <c r="F21" s="131"/>
      <c r="G21" s="128">
        <v>0</v>
      </c>
      <c r="H21" s="129"/>
      <c r="I21" s="130"/>
      <c r="J21" s="74"/>
      <c r="K21" s="81"/>
    </row>
    <row r="22" spans="1:11" ht="18" customHeight="1" x14ac:dyDescent="0.3">
      <c r="A22" s="75"/>
      <c r="B22" s="131" t="s">
        <v>32</v>
      </c>
      <c r="C22" s="131"/>
      <c r="D22" s="131"/>
      <c r="E22" s="131"/>
      <c r="F22" s="131"/>
      <c r="G22" s="128">
        <v>0</v>
      </c>
      <c r="H22" s="129"/>
      <c r="I22" s="130"/>
      <c r="J22" s="74"/>
      <c r="K22" s="81"/>
    </row>
    <row r="23" spans="1:11" ht="18" customHeight="1" x14ac:dyDescent="0.3">
      <c r="A23" s="75"/>
      <c r="B23" s="131" t="s">
        <v>33</v>
      </c>
      <c r="C23" s="131"/>
      <c r="D23" s="131"/>
      <c r="E23" s="131"/>
      <c r="F23" s="131"/>
      <c r="G23" s="128">
        <v>0</v>
      </c>
      <c r="H23" s="129"/>
      <c r="I23" s="130"/>
      <c r="J23" s="78" t="s">
        <v>86</v>
      </c>
      <c r="K23" s="82">
        <f>G21+G22+G23</f>
        <v>0</v>
      </c>
    </row>
    <row r="24" spans="1:11" ht="18" customHeight="1" x14ac:dyDescent="0.35">
      <c r="A24" s="73" t="s">
        <v>38</v>
      </c>
      <c r="B24" s="61" t="s">
        <v>36</v>
      </c>
      <c r="C24" s="61"/>
      <c r="D24" s="61"/>
      <c r="E24" s="61"/>
      <c r="F24" s="61"/>
      <c r="G24" s="83"/>
      <c r="H24" s="83"/>
      <c r="I24" s="83" t="s">
        <v>37</v>
      </c>
      <c r="J24" s="61" t="s">
        <v>94</v>
      </c>
      <c r="K24" s="77">
        <f>K17-K23-K19</f>
        <v>1337928</v>
      </c>
    </row>
    <row r="25" spans="1:11" ht="18" customHeight="1" x14ac:dyDescent="0.3">
      <c r="A25" s="73" t="s">
        <v>40</v>
      </c>
      <c r="B25" s="61" t="s">
        <v>76</v>
      </c>
      <c r="C25" s="61"/>
      <c r="D25" s="61"/>
      <c r="E25" s="61"/>
      <c r="F25" s="61"/>
      <c r="G25" s="83"/>
      <c r="H25" s="83"/>
      <c r="I25" s="83"/>
      <c r="J25" s="74"/>
      <c r="K25" s="81"/>
    </row>
    <row r="26" spans="1:11" ht="18" customHeight="1" x14ac:dyDescent="0.3">
      <c r="A26" s="75"/>
      <c r="B26" s="132" t="s">
        <v>55</v>
      </c>
      <c r="C26" s="132"/>
      <c r="D26" s="132"/>
      <c r="E26" s="132"/>
      <c r="F26" s="132"/>
      <c r="G26" s="128">
        <f>Sheet1!I18</f>
        <v>360000</v>
      </c>
      <c r="H26" s="129"/>
      <c r="I26" s="130"/>
      <c r="J26" s="126" t="s">
        <v>58</v>
      </c>
      <c r="K26" s="127"/>
    </row>
    <row r="27" spans="1:11" ht="18" customHeight="1" x14ac:dyDescent="0.3">
      <c r="A27" s="75"/>
      <c r="B27" s="132" t="s">
        <v>56</v>
      </c>
      <c r="C27" s="132"/>
      <c r="D27" s="132"/>
      <c r="E27" s="132"/>
      <c r="F27" s="132"/>
      <c r="G27" s="128">
        <f>Sheet1!J18</f>
        <v>7596</v>
      </c>
      <c r="H27" s="129"/>
      <c r="I27" s="130"/>
      <c r="J27" s="139" t="s">
        <v>59</v>
      </c>
      <c r="K27" s="140"/>
    </row>
    <row r="28" spans="1:11" ht="18" customHeight="1" x14ac:dyDescent="0.3">
      <c r="A28" s="75"/>
      <c r="B28" s="132" t="s">
        <v>12</v>
      </c>
      <c r="C28" s="132"/>
      <c r="D28" s="132"/>
      <c r="E28" s="132"/>
      <c r="F28" s="132"/>
      <c r="G28" s="128">
        <f>Sheet1!K19</f>
        <v>0</v>
      </c>
      <c r="H28" s="129"/>
      <c r="I28" s="130"/>
      <c r="J28" s="139" t="s">
        <v>96</v>
      </c>
      <c r="K28" s="140"/>
    </row>
    <row r="29" spans="1:11" ht="18" customHeight="1" x14ac:dyDescent="0.35">
      <c r="A29" s="75"/>
      <c r="B29" s="132" t="s">
        <v>13</v>
      </c>
      <c r="C29" s="132"/>
      <c r="D29" s="132"/>
      <c r="E29" s="132"/>
      <c r="F29" s="132"/>
      <c r="G29" s="136">
        <v>0</v>
      </c>
      <c r="H29" s="136"/>
      <c r="I29" s="136"/>
      <c r="J29" s="139" t="s">
        <v>95</v>
      </c>
      <c r="K29" s="140"/>
    </row>
    <row r="30" spans="1:11" ht="18" customHeight="1" x14ac:dyDescent="0.35">
      <c r="A30" s="75"/>
      <c r="B30" s="172" t="s">
        <v>72</v>
      </c>
      <c r="C30" s="173"/>
      <c r="D30" s="173"/>
      <c r="E30" s="173"/>
      <c r="F30" s="174"/>
      <c r="G30" s="136">
        <v>0</v>
      </c>
      <c r="H30" s="136"/>
      <c r="I30" s="136"/>
      <c r="J30" s="74"/>
      <c r="K30" s="84"/>
    </row>
    <row r="31" spans="1:11" ht="18" customHeight="1" x14ac:dyDescent="0.35">
      <c r="A31" s="75"/>
      <c r="B31" s="132" t="s">
        <v>57</v>
      </c>
      <c r="C31" s="132"/>
      <c r="D31" s="132"/>
      <c r="E31" s="132"/>
      <c r="F31" s="132"/>
      <c r="G31" s="136">
        <v>0</v>
      </c>
      <c r="H31" s="136"/>
      <c r="I31" s="136"/>
      <c r="J31" s="141" t="s">
        <v>101</v>
      </c>
      <c r="K31" s="142"/>
    </row>
    <row r="32" spans="1:11" ht="18" customHeight="1" x14ac:dyDescent="0.35">
      <c r="A32" s="75"/>
      <c r="B32" s="132" t="s">
        <v>39</v>
      </c>
      <c r="C32" s="132"/>
      <c r="D32" s="132"/>
      <c r="E32" s="132"/>
      <c r="F32" s="132"/>
      <c r="G32" s="136">
        <v>0</v>
      </c>
      <c r="H32" s="136"/>
      <c r="I32" s="136"/>
      <c r="J32" s="147" t="s">
        <v>102</v>
      </c>
      <c r="K32" s="148"/>
    </row>
    <row r="33" spans="1:16" ht="18" customHeight="1" x14ac:dyDescent="0.35">
      <c r="A33" s="75"/>
      <c r="B33" s="132" t="s">
        <v>87</v>
      </c>
      <c r="C33" s="132"/>
      <c r="D33" s="132"/>
      <c r="E33" s="132"/>
      <c r="F33" s="132"/>
      <c r="G33" s="136">
        <v>0</v>
      </c>
      <c r="H33" s="136"/>
      <c r="I33" s="136"/>
      <c r="J33" s="137" t="s">
        <v>103</v>
      </c>
      <c r="K33" s="138"/>
    </row>
    <row r="34" spans="1:16" ht="18" customHeight="1" x14ac:dyDescent="0.35">
      <c r="A34" s="75"/>
      <c r="B34" s="132" t="s">
        <v>71</v>
      </c>
      <c r="C34" s="132"/>
      <c r="D34" s="132"/>
      <c r="E34" s="132"/>
      <c r="F34" s="132"/>
      <c r="G34" s="136">
        <v>0</v>
      </c>
      <c r="H34" s="136"/>
      <c r="I34" s="136"/>
      <c r="J34" s="137" t="s">
        <v>104</v>
      </c>
      <c r="K34" s="138"/>
    </row>
    <row r="35" spans="1:16" ht="15" customHeight="1" thickBot="1" x14ac:dyDescent="0.35">
      <c r="A35" s="75"/>
      <c r="B35" s="133" t="s">
        <v>3</v>
      </c>
      <c r="C35" s="134"/>
      <c r="D35" s="134"/>
      <c r="E35" s="134"/>
      <c r="F35" s="134"/>
      <c r="G35" s="135">
        <f>SUM(G26:G34)</f>
        <v>367596</v>
      </c>
      <c r="H35" s="135"/>
      <c r="I35" s="135"/>
      <c r="J35" s="12" t="s">
        <v>88</v>
      </c>
      <c r="K35" s="85">
        <v>0</v>
      </c>
    </row>
    <row r="36" spans="1:16" ht="15.75" customHeight="1" thickBot="1" x14ac:dyDescent="0.35">
      <c r="A36" s="86" t="s">
        <v>41</v>
      </c>
      <c r="B36" s="5" t="s">
        <v>61</v>
      </c>
      <c r="C36" s="5"/>
      <c r="D36" s="5"/>
      <c r="E36" s="5"/>
      <c r="F36" s="5"/>
      <c r="G36" s="6"/>
      <c r="H36" s="6"/>
      <c r="I36" s="6"/>
      <c r="J36" s="5" t="s">
        <v>89</v>
      </c>
      <c r="K36" s="87">
        <f>K24-K35</f>
        <v>1337928</v>
      </c>
      <c r="M36" s="18"/>
      <c r="N36" s="39"/>
      <c r="O36" s="18"/>
      <c r="P36" s="18"/>
    </row>
    <row r="37" spans="1:16" ht="16.5" customHeight="1" thickBot="1" x14ac:dyDescent="0.35">
      <c r="A37" s="86" t="s">
        <v>42</v>
      </c>
      <c r="B37" s="3" t="s">
        <v>62</v>
      </c>
      <c r="C37" s="3"/>
      <c r="D37" s="3"/>
      <c r="E37" s="3"/>
      <c r="F37" s="3"/>
      <c r="G37" s="4"/>
      <c r="H37" s="4"/>
      <c r="I37" s="4"/>
      <c r="J37" s="4"/>
      <c r="K37" s="88">
        <f>(K36-1200000)*15%+60000</f>
        <v>80689.2</v>
      </c>
      <c r="M37" s="18"/>
      <c r="P37" s="18"/>
    </row>
    <row r="38" spans="1:16" ht="15" customHeight="1" thickBot="1" x14ac:dyDescent="0.35">
      <c r="A38" s="89" t="s">
        <v>43</v>
      </c>
      <c r="B38" s="122" t="s">
        <v>97</v>
      </c>
      <c r="C38" s="122"/>
      <c r="D38" s="122"/>
      <c r="E38" s="122"/>
      <c r="F38" s="122"/>
      <c r="G38" s="122"/>
      <c r="H38" s="122"/>
      <c r="I38" s="4"/>
      <c r="J38" s="4"/>
      <c r="K38" s="90">
        <v>0</v>
      </c>
      <c r="M38" s="18"/>
      <c r="P38" s="18"/>
    </row>
    <row r="39" spans="1:16" ht="18" customHeight="1" thickBot="1" x14ac:dyDescent="0.35">
      <c r="A39" s="86" t="s">
        <v>44</v>
      </c>
      <c r="B39" s="9" t="s">
        <v>63</v>
      </c>
      <c r="C39" s="9"/>
      <c r="D39" s="9"/>
      <c r="E39" s="9"/>
      <c r="F39" s="9"/>
      <c r="G39" s="10"/>
      <c r="H39" s="10"/>
      <c r="I39" s="10"/>
      <c r="J39" s="9" t="s">
        <v>90</v>
      </c>
      <c r="K39" s="87">
        <f>K37-K38</f>
        <v>80689.2</v>
      </c>
    </row>
    <row r="40" spans="1:16" ht="18.600000000000001" thickBot="1" x14ac:dyDescent="0.35">
      <c r="A40" s="86" t="s">
        <v>45</v>
      </c>
      <c r="B40" s="3" t="s">
        <v>82</v>
      </c>
      <c r="C40" s="3"/>
      <c r="D40" s="3"/>
      <c r="E40" s="3"/>
      <c r="F40" s="3"/>
      <c r="G40" s="4"/>
      <c r="H40" s="4"/>
      <c r="I40" s="4"/>
      <c r="J40" s="4"/>
      <c r="K40" s="88">
        <f>K39*4%</f>
        <v>3227.5679999999998</v>
      </c>
      <c r="O40" s="18"/>
    </row>
    <row r="41" spans="1:16" ht="15" customHeight="1" thickBot="1" x14ac:dyDescent="0.35">
      <c r="A41" s="86" t="s">
        <v>46</v>
      </c>
      <c r="B41" s="7" t="s">
        <v>60</v>
      </c>
      <c r="C41" s="7"/>
      <c r="D41" s="7"/>
      <c r="E41" s="7"/>
      <c r="F41" s="7"/>
      <c r="G41" s="8"/>
      <c r="H41" s="8"/>
      <c r="I41" s="8"/>
      <c r="J41" s="7" t="s">
        <v>91</v>
      </c>
      <c r="K41" s="88">
        <f>K39+K40</f>
        <v>83916.767999999996</v>
      </c>
      <c r="P41" s="18"/>
    </row>
    <row r="42" spans="1:16" ht="18.600000000000001" thickBot="1" x14ac:dyDescent="0.35">
      <c r="A42" s="86" t="s">
        <v>47</v>
      </c>
      <c r="B42" s="3" t="s">
        <v>64</v>
      </c>
      <c r="C42" s="3"/>
      <c r="D42" s="3"/>
      <c r="E42" s="3"/>
      <c r="F42" s="3"/>
      <c r="G42" s="4"/>
      <c r="H42" s="4"/>
      <c r="I42" s="4"/>
      <c r="J42" s="4"/>
      <c r="K42" s="88">
        <v>0</v>
      </c>
    </row>
    <row r="43" spans="1:16" ht="18.75" customHeight="1" thickBot="1" x14ac:dyDescent="0.35">
      <c r="A43" s="86" t="s">
        <v>66</v>
      </c>
      <c r="B43" s="7" t="s">
        <v>65</v>
      </c>
      <c r="C43" s="7"/>
      <c r="D43" s="7"/>
      <c r="E43" s="7"/>
      <c r="F43" s="7"/>
      <c r="G43" s="8"/>
      <c r="H43" s="8"/>
      <c r="I43" s="8"/>
      <c r="J43" s="7" t="s">
        <v>92</v>
      </c>
      <c r="K43" s="88">
        <f>ROUND(K41-K42,0)</f>
        <v>83917</v>
      </c>
    </row>
    <row r="44" spans="1:16" ht="18.600000000000001" thickBot="1" x14ac:dyDescent="0.3">
      <c r="A44" s="86" t="s">
        <v>84</v>
      </c>
      <c r="B44" s="3" t="s">
        <v>67</v>
      </c>
      <c r="C44" s="3"/>
      <c r="D44" s="3"/>
      <c r="E44" s="3"/>
      <c r="F44" s="3"/>
      <c r="G44" s="3"/>
      <c r="H44" s="3"/>
      <c r="I44" s="3"/>
      <c r="J44" s="3"/>
      <c r="K44" s="88">
        <f>Sheet1!M18</f>
        <v>83917</v>
      </c>
    </row>
    <row r="45" spans="1:16" ht="15.75" customHeight="1" thickBot="1" x14ac:dyDescent="0.3">
      <c r="A45" s="91" t="s">
        <v>85</v>
      </c>
      <c r="B45" s="7" t="s">
        <v>77</v>
      </c>
      <c r="C45" s="11"/>
      <c r="D45" s="11"/>
      <c r="E45" s="11"/>
      <c r="F45" s="11"/>
      <c r="G45" s="11"/>
      <c r="H45" s="11"/>
      <c r="I45" s="11"/>
      <c r="J45" s="7" t="s">
        <v>93</v>
      </c>
      <c r="K45" s="92">
        <f>K44-K43</f>
        <v>0</v>
      </c>
    </row>
    <row r="46" spans="1:16" ht="6" customHeight="1" x14ac:dyDescent="0.25">
      <c r="A46" s="93"/>
      <c r="B46" s="94"/>
      <c r="C46" s="95"/>
      <c r="D46" s="95"/>
      <c r="E46" s="95"/>
      <c r="F46" s="95"/>
      <c r="G46" s="95"/>
      <c r="H46" s="95"/>
      <c r="I46" s="95"/>
      <c r="J46" s="95"/>
      <c r="K46" s="96"/>
    </row>
    <row r="47" spans="1:16" ht="15.6" x14ac:dyDescent="0.25">
      <c r="A47" s="169" t="s">
        <v>107</v>
      </c>
      <c r="B47" s="170"/>
      <c r="C47" s="170"/>
      <c r="D47" s="95"/>
      <c r="E47" s="95"/>
      <c r="F47" s="95"/>
      <c r="G47" s="95"/>
      <c r="H47" s="95"/>
      <c r="I47" s="95"/>
      <c r="J47" s="95"/>
      <c r="K47" s="96"/>
    </row>
    <row r="48" spans="1:16" ht="19.95" customHeight="1" thickBot="1" x14ac:dyDescent="0.35">
      <c r="A48" s="97" t="s">
        <v>70</v>
      </c>
      <c r="B48" s="98"/>
      <c r="C48" s="98"/>
      <c r="D48" s="98"/>
      <c r="E48" s="98"/>
      <c r="F48" s="121" t="s">
        <v>19</v>
      </c>
      <c r="G48" s="121"/>
      <c r="H48" s="121"/>
      <c r="I48" s="121"/>
      <c r="J48" s="99"/>
      <c r="K48" s="100" t="s">
        <v>48</v>
      </c>
    </row>
    <row r="49" spans="1:11" ht="15.6" x14ac:dyDescent="0.3">
      <c r="A49" s="1"/>
      <c r="B49" s="1"/>
      <c r="C49" s="1"/>
      <c r="D49" s="1"/>
      <c r="E49" s="1"/>
      <c r="G49" s="1"/>
      <c r="H49" s="1"/>
      <c r="I49" s="1"/>
      <c r="K49" s="1"/>
    </row>
    <row r="50" spans="1:11" ht="15.6" x14ac:dyDescent="0.3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</row>
    <row r="51" spans="1:11" ht="15.6" x14ac:dyDescent="0.3">
      <c r="A51" s="1"/>
      <c r="B51" s="1"/>
      <c r="C51" s="1"/>
      <c r="D51" s="1"/>
      <c r="E51" s="1"/>
      <c r="F51" s="1"/>
      <c r="G51" s="1"/>
      <c r="H51" s="1"/>
      <c r="I51" s="1"/>
    </row>
  </sheetData>
  <mergeCells count="65">
    <mergeCell ref="A47:C47"/>
    <mergeCell ref="H3:J3"/>
    <mergeCell ref="H4:J4"/>
    <mergeCell ref="G27:I27"/>
    <mergeCell ref="B30:F30"/>
    <mergeCell ref="B27:F27"/>
    <mergeCell ref="G18:I18"/>
    <mergeCell ref="B16:F16"/>
    <mergeCell ref="B18:F18"/>
    <mergeCell ref="H8:J8"/>
    <mergeCell ref="H6:J6"/>
    <mergeCell ref="G15:I15"/>
    <mergeCell ref="A8:C8"/>
    <mergeCell ref="B17:F17"/>
    <mergeCell ref="G17:I17"/>
    <mergeCell ref="A1:K1"/>
    <mergeCell ref="A2:K2"/>
    <mergeCell ref="A14:C14"/>
    <mergeCell ref="D3:G3"/>
    <mergeCell ref="H10:J10"/>
    <mergeCell ref="A6:C6"/>
    <mergeCell ref="D6:G6"/>
    <mergeCell ref="D12:K12"/>
    <mergeCell ref="A12:C12"/>
    <mergeCell ref="A4:C4"/>
    <mergeCell ref="D4:G4"/>
    <mergeCell ref="D8:G8"/>
    <mergeCell ref="G16:I16"/>
    <mergeCell ref="H14:J14"/>
    <mergeCell ref="B28:F28"/>
    <mergeCell ref="J32:K32"/>
    <mergeCell ref="B29:F29"/>
    <mergeCell ref="B31:F31"/>
    <mergeCell ref="B32:F32"/>
    <mergeCell ref="C19:I19"/>
    <mergeCell ref="G35:I35"/>
    <mergeCell ref="G34:I34"/>
    <mergeCell ref="J33:K33"/>
    <mergeCell ref="J34:K34"/>
    <mergeCell ref="J27:K27"/>
    <mergeCell ref="J28:K28"/>
    <mergeCell ref="J29:K29"/>
    <mergeCell ref="J31:K31"/>
    <mergeCell ref="G28:I28"/>
    <mergeCell ref="G29:I29"/>
    <mergeCell ref="G30:I30"/>
    <mergeCell ref="G32:I32"/>
    <mergeCell ref="G33:I33"/>
    <mergeCell ref="G31:I31"/>
    <mergeCell ref="F48:I48"/>
    <mergeCell ref="B38:H38"/>
    <mergeCell ref="E14:G14"/>
    <mergeCell ref="A10:C10"/>
    <mergeCell ref="J26:K26"/>
    <mergeCell ref="G22:I22"/>
    <mergeCell ref="G23:I23"/>
    <mergeCell ref="G21:I21"/>
    <mergeCell ref="G26:I26"/>
    <mergeCell ref="B22:F22"/>
    <mergeCell ref="B23:F23"/>
    <mergeCell ref="B26:F26"/>
    <mergeCell ref="B21:F21"/>
    <mergeCell ref="B35:F35"/>
    <mergeCell ref="B33:F33"/>
    <mergeCell ref="B34:F34"/>
  </mergeCells>
  <pageMargins left="0.65" right="0.24" top="0.18" bottom="0.14000000000000001" header="0.28000000000000003" footer="0.16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TUSHAR</dc:creator>
  <cp:lastModifiedBy>TUSHAR CHAVAN</cp:lastModifiedBy>
  <cp:lastPrinted>2025-12-11T01:59:26Z</cp:lastPrinted>
  <dcterms:created xsi:type="dcterms:W3CDTF">2010-11-08T15:26:09Z</dcterms:created>
  <dcterms:modified xsi:type="dcterms:W3CDTF">2025-12-11T02:58:16Z</dcterms:modified>
</cp:coreProperties>
</file>